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600" windowHeight="7215" tabRatio="83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DU RKP" sheetId="6" r:id="rId6"/>
    <sheet name="Ket SDGs" sheetId="7" r:id="rId7"/>
  </sheets>
  <calcPr calcId="144525"/>
</workbook>
</file>

<file path=xl/calcChain.xml><?xml version="1.0" encoding="utf-8"?>
<calcChain xmlns="http://schemas.openxmlformats.org/spreadsheetml/2006/main">
  <c r="C31" i="5" l="1"/>
  <c r="D31" i="5"/>
  <c r="H31" i="5"/>
  <c r="I31" i="5" s="1"/>
  <c r="J31" i="5"/>
  <c r="K31" i="5"/>
  <c r="C38" i="5"/>
  <c r="D38" i="5"/>
  <c r="H38" i="5"/>
  <c r="I38" i="5"/>
  <c r="J38" i="5"/>
  <c r="K38" i="5"/>
  <c r="C39" i="5"/>
  <c r="D39" i="5"/>
  <c r="H39" i="5"/>
  <c r="I39" i="5" s="1"/>
  <c r="J39" i="5"/>
  <c r="K39" i="5"/>
  <c r="H53" i="5" l="1"/>
  <c r="J51" i="5"/>
  <c r="H51" i="5"/>
  <c r="I51" i="5" s="1"/>
  <c r="D51" i="5"/>
  <c r="C51" i="5"/>
  <c r="D52" i="2"/>
  <c r="K49" i="5"/>
  <c r="J49" i="5"/>
  <c r="H49" i="5"/>
  <c r="I49" i="5" s="1"/>
  <c r="D49" i="5"/>
  <c r="J50" i="5"/>
  <c r="H50" i="5"/>
  <c r="I50" i="5" s="1"/>
  <c r="D50" i="5"/>
  <c r="D50" i="2"/>
  <c r="C49" i="5" s="1"/>
  <c r="D51" i="2"/>
  <c r="C50" i="5" s="1"/>
  <c r="K67" i="5" l="1"/>
  <c r="J67" i="5"/>
  <c r="H67" i="5"/>
  <c r="I67" i="5" s="1"/>
  <c r="K66" i="5"/>
  <c r="I66" i="5"/>
  <c r="H63" i="5"/>
  <c r="I63" i="5" s="1"/>
  <c r="J63" i="5"/>
  <c r="K63" i="5"/>
  <c r="H64" i="5"/>
  <c r="I64" i="5" s="1"/>
  <c r="J64" i="5"/>
  <c r="K64" i="5"/>
  <c r="K62" i="5"/>
  <c r="J62" i="5"/>
  <c r="H62" i="5"/>
  <c r="I62" i="5" s="1"/>
  <c r="D67" i="5"/>
  <c r="D66" i="5"/>
  <c r="D64" i="5"/>
  <c r="D63" i="5"/>
  <c r="D62" i="5"/>
  <c r="D56" i="5"/>
  <c r="D57" i="5"/>
  <c r="D58" i="5"/>
  <c r="D59" i="5"/>
  <c r="D60" i="5"/>
  <c r="D55" i="5"/>
  <c r="D53" i="5"/>
  <c r="D48" i="5"/>
  <c r="D47" i="5"/>
  <c r="D46" i="5"/>
  <c r="D45" i="5"/>
  <c r="D44" i="5"/>
  <c r="D43" i="5"/>
  <c r="D42" i="5"/>
  <c r="D41" i="5"/>
  <c r="D40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2" i="5"/>
  <c r="D33" i="5"/>
  <c r="D34" i="5"/>
  <c r="D35" i="5"/>
  <c r="D36" i="5"/>
  <c r="H56" i="5"/>
  <c r="I56" i="5" s="1"/>
  <c r="J56" i="5"/>
  <c r="K56" i="5"/>
  <c r="H57" i="5"/>
  <c r="I57" i="5" s="1"/>
  <c r="J57" i="5"/>
  <c r="K57" i="5"/>
  <c r="H58" i="5"/>
  <c r="I58" i="5" s="1"/>
  <c r="J58" i="5"/>
  <c r="K58" i="5"/>
  <c r="H59" i="5"/>
  <c r="I59" i="5" s="1"/>
  <c r="J59" i="5"/>
  <c r="K59" i="5"/>
  <c r="H60" i="5"/>
  <c r="I60" i="5" s="1"/>
  <c r="J60" i="5"/>
  <c r="K60" i="5"/>
  <c r="K55" i="5"/>
  <c r="J55" i="5"/>
  <c r="H55" i="5"/>
  <c r="I55" i="5" s="1"/>
  <c r="H40" i="5"/>
  <c r="I40" i="5" s="1"/>
  <c r="J40" i="5"/>
  <c r="K40" i="5"/>
  <c r="H41" i="5"/>
  <c r="I41" i="5" s="1"/>
  <c r="J41" i="5"/>
  <c r="K41" i="5"/>
  <c r="H42" i="5"/>
  <c r="I42" i="5" s="1"/>
  <c r="J42" i="5"/>
  <c r="K42" i="5"/>
  <c r="H43" i="5"/>
  <c r="I43" i="5" s="1"/>
  <c r="J43" i="5"/>
  <c r="K43" i="5"/>
  <c r="H44" i="5"/>
  <c r="I44" i="5" s="1"/>
  <c r="J44" i="5"/>
  <c r="K44" i="5"/>
  <c r="H45" i="5"/>
  <c r="I45" i="5" s="1"/>
  <c r="J45" i="5"/>
  <c r="K45" i="5"/>
  <c r="H46" i="5"/>
  <c r="I46" i="5" s="1"/>
  <c r="J46" i="5"/>
  <c r="K46" i="5"/>
  <c r="H47" i="5"/>
  <c r="I47" i="5" s="1"/>
  <c r="J47" i="5"/>
  <c r="K47" i="5"/>
  <c r="H48" i="5"/>
  <c r="I48" i="5" s="1"/>
  <c r="J48" i="5"/>
  <c r="K48" i="5"/>
  <c r="I53" i="5"/>
  <c r="J53" i="5"/>
  <c r="K53" i="5"/>
  <c r="H36" i="5"/>
  <c r="I36" i="5" s="1"/>
  <c r="J36" i="5"/>
  <c r="K36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J23" i="5"/>
  <c r="K23" i="5"/>
  <c r="J24" i="5"/>
  <c r="K24" i="5"/>
  <c r="J25" i="5"/>
  <c r="K25" i="5"/>
  <c r="J26" i="5"/>
  <c r="K26" i="5"/>
  <c r="J27" i="5"/>
  <c r="K27" i="5"/>
  <c r="J28" i="5"/>
  <c r="K28" i="5"/>
  <c r="J29" i="5"/>
  <c r="K29" i="5"/>
  <c r="J30" i="5"/>
  <c r="K30" i="5"/>
  <c r="J32" i="5"/>
  <c r="K32" i="5"/>
  <c r="J33" i="5"/>
  <c r="K33" i="5"/>
  <c r="J34" i="5"/>
  <c r="K34" i="5"/>
  <c r="J35" i="5"/>
  <c r="K35" i="5"/>
  <c r="K11" i="5"/>
  <c r="J11" i="5"/>
  <c r="H12" i="5"/>
  <c r="I12" i="5" s="1"/>
  <c r="H13" i="5"/>
  <c r="I13" i="5" s="1"/>
  <c r="H14" i="5"/>
  <c r="I14" i="5" s="1"/>
  <c r="H15" i="5"/>
  <c r="I15" i="5" s="1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H24" i="5"/>
  <c r="I24" i="5" s="1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32" i="5"/>
  <c r="I32" i="5" s="1"/>
  <c r="H33" i="5"/>
  <c r="I33" i="5" s="1"/>
  <c r="H34" i="5"/>
  <c r="I34" i="5" s="1"/>
  <c r="H35" i="5"/>
  <c r="I35" i="5" s="1"/>
  <c r="H11" i="5"/>
  <c r="I11" i="5" s="1"/>
  <c r="D11" i="5"/>
  <c r="D44" i="2"/>
  <c r="C43" i="5" s="1"/>
  <c r="L16" i="2"/>
  <c r="L15" i="2"/>
  <c r="L27" i="2"/>
  <c r="H76" i="2"/>
  <c r="D76" i="2"/>
  <c r="L68" i="2"/>
  <c r="L59" i="2"/>
  <c r="D42" i="2"/>
  <c r="C41" i="5" s="1"/>
  <c r="D67" i="2"/>
  <c r="D66" i="2"/>
  <c r="C66" i="5" s="1"/>
  <c r="D63" i="2"/>
  <c r="C63" i="5" s="1"/>
  <c r="D64" i="2"/>
  <c r="C64" i="5" s="1"/>
  <c r="D62" i="2"/>
  <c r="C62" i="5" s="1"/>
  <c r="D56" i="2"/>
  <c r="C56" i="5" s="1"/>
  <c r="D57" i="2"/>
  <c r="C57" i="5" s="1"/>
  <c r="D58" i="2"/>
  <c r="C58" i="5" s="1"/>
  <c r="D59" i="2"/>
  <c r="C59" i="5" s="1"/>
  <c r="D60" i="2"/>
  <c r="C60" i="5" s="1"/>
  <c r="D55" i="2"/>
  <c r="C55" i="5" s="1"/>
  <c r="L37" i="2"/>
  <c r="L34" i="2"/>
  <c r="D25" i="2"/>
  <c r="C24" i="5" s="1"/>
  <c r="L24" i="2"/>
  <c r="L21" i="2"/>
  <c r="L22" i="2"/>
  <c r="L20" i="2"/>
  <c r="L19" i="2"/>
  <c r="K12" i="2"/>
  <c r="L65" i="2"/>
  <c r="D40" i="2"/>
  <c r="D41" i="2"/>
  <c r="C40" i="5" s="1"/>
  <c r="D43" i="2"/>
  <c r="C42" i="5" s="1"/>
  <c r="D45" i="2"/>
  <c r="C44" i="5" s="1"/>
  <c r="D46" i="2"/>
  <c r="C45" i="5" s="1"/>
  <c r="D47" i="2"/>
  <c r="C46" i="5" s="1"/>
  <c r="D48" i="2"/>
  <c r="C47" i="5" s="1"/>
  <c r="D49" i="2"/>
  <c r="C48" i="5" s="1"/>
  <c r="D53" i="2"/>
  <c r="C53" i="5" s="1"/>
  <c r="D39" i="2"/>
  <c r="D13" i="2"/>
  <c r="C12" i="5" s="1"/>
  <c r="D14" i="2"/>
  <c r="C13" i="5" s="1"/>
  <c r="D15" i="2"/>
  <c r="C14" i="5" s="1"/>
  <c r="D16" i="2"/>
  <c r="C15" i="5" s="1"/>
  <c r="D17" i="2"/>
  <c r="C16" i="5" s="1"/>
  <c r="D18" i="2"/>
  <c r="C17" i="5" s="1"/>
  <c r="D19" i="2"/>
  <c r="C18" i="5" s="1"/>
  <c r="D20" i="2"/>
  <c r="C19" i="5" s="1"/>
  <c r="D21" i="2"/>
  <c r="C20" i="5" s="1"/>
  <c r="D22" i="2"/>
  <c r="C21" i="5" s="1"/>
  <c r="D23" i="2"/>
  <c r="C22" i="5" s="1"/>
  <c r="D24" i="2"/>
  <c r="C23" i="5" s="1"/>
  <c r="D26" i="2"/>
  <c r="C25" i="5" s="1"/>
  <c r="D27" i="2"/>
  <c r="C26" i="5" s="1"/>
  <c r="D28" i="2"/>
  <c r="C27" i="5" s="1"/>
  <c r="D29" i="2"/>
  <c r="C28" i="5" s="1"/>
  <c r="D30" i="2"/>
  <c r="C29" i="5" s="1"/>
  <c r="D31" i="2"/>
  <c r="C30" i="5" s="1"/>
  <c r="D32" i="2"/>
  <c r="D33" i="2"/>
  <c r="C32" i="5" s="1"/>
  <c r="D34" i="2"/>
  <c r="C33" i="5" s="1"/>
  <c r="D35" i="2"/>
  <c r="C34" i="5" s="1"/>
  <c r="D36" i="2"/>
  <c r="C35" i="5" s="1"/>
  <c r="D37" i="2"/>
  <c r="C36" i="5" s="1"/>
  <c r="D12" i="2"/>
  <c r="C11" i="5" s="1"/>
  <c r="K15" i="2" l="1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13" i="2"/>
  <c r="K14" i="2"/>
  <c r="L38" i="2"/>
  <c r="L54" i="2"/>
  <c r="L61" i="2"/>
  <c r="J68" i="5"/>
  <c r="J61" i="5"/>
  <c r="J54" i="5"/>
  <c r="J37" i="5"/>
</calcChain>
</file>

<file path=xl/sharedStrings.xml><?xml version="1.0" encoding="utf-8"?>
<sst xmlns="http://schemas.openxmlformats.org/spreadsheetml/2006/main" count="611" uniqueCount="197">
  <si>
    <t>DATA DAN INFORMASI TENTANG RENCANA PEMBIAYAAN PEMBANGUNAN DESA</t>
  </si>
  <si>
    <t>TAHUN 2022</t>
  </si>
  <si>
    <t>Desa</t>
  </si>
  <si>
    <t>Kecamatan</t>
  </si>
  <si>
    <t xml:space="preserve">Kabupaten </t>
  </si>
  <si>
    <t>Provinsi</t>
  </si>
  <si>
    <t>NO</t>
  </si>
  <si>
    <t xml:space="preserve">Bidang </t>
  </si>
  <si>
    <t>NamaProgram/Kegiatan</t>
  </si>
  <si>
    <t>PAD</t>
  </si>
  <si>
    <t>Dana Desa (APBN)</t>
  </si>
  <si>
    <t>Sumber Dana Indikatif</t>
  </si>
  <si>
    <t>Alokasi Dana Desa</t>
  </si>
  <si>
    <t>Dana bagian dari Hasil Pajak dan Retribusi</t>
  </si>
  <si>
    <t>Bantuan Keuangan</t>
  </si>
  <si>
    <t>APBD Provinsi</t>
  </si>
  <si>
    <t>APBD Kabupaten</t>
  </si>
  <si>
    <t>Bantuan Pihak Ketiga/Lain-lain</t>
  </si>
  <si>
    <t>Pembinaan Kemasyarakatan</t>
  </si>
  <si>
    <t>Pemberdayaan Masyarakat</t>
  </si>
  <si>
    <t>Penanggulangan Bencana, Keadaan Darurat dan Mendesak</t>
  </si>
  <si>
    <t>: ……………………………………….</t>
  </si>
  <si>
    <t>Mengetahui,</t>
  </si>
  <si>
    <t>Kepala Desa</t>
  </si>
  <si>
    <t>( ……………………………….. )</t>
  </si>
  <si>
    <t>Disusun Oleh,</t>
  </si>
  <si>
    <t>Tim Penyusun RKP Desa</t>
  </si>
  <si>
    <t>Bidang/ Jenis Kegiatan</t>
  </si>
  <si>
    <t>Bidang</t>
  </si>
  <si>
    <t>Urutan Prioritas</t>
  </si>
  <si>
    <t>Nama Program/Kegiatan</t>
  </si>
  <si>
    <t>Mendukung SDG's Desa Ke-</t>
  </si>
  <si>
    <t>Data Existing Tahun Berjalan</t>
  </si>
  <si>
    <t>Lokasi Kegiatan</t>
  </si>
  <si>
    <t>Perkiraan Volume dan Satuan</t>
  </si>
  <si>
    <t>Penerima Manfaat</t>
  </si>
  <si>
    <t>Laki-laki</t>
  </si>
  <si>
    <t>Perempuan</t>
  </si>
  <si>
    <t>RTM</t>
  </si>
  <si>
    <t>Prakiran Biaya dan Sumber Pembiayaan</t>
  </si>
  <si>
    <t>Sumber</t>
  </si>
  <si>
    <t>Jumlah (Rp)</t>
  </si>
  <si>
    <t>Lokasi Kegiatan (RT/RW/ Dusun)</t>
  </si>
  <si>
    <t>Penyelenggaraan Pemerintahan Desa</t>
  </si>
  <si>
    <t>Pelaksanaan Pembangunan Desa</t>
  </si>
  <si>
    <t>Jumlah Per Bidang I</t>
  </si>
  <si>
    <t>Jumlah Per Bidang II</t>
  </si>
  <si>
    <t>PembinaanKemasyarakatan</t>
  </si>
  <si>
    <t>Jumlah Per Bidang III</t>
  </si>
  <si>
    <t>Jumlah Per Bidang IV</t>
  </si>
  <si>
    <t>Desa …………………………………………………..2021</t>
  </si>
  <si>
    <t xml:space="preserve">DAFTAR PRIORITAS USULAN RENCANA PROGRAM/ KEGIATAN PEMBANGUNAN DESA UNTUK SATU </t>
  </si>
  <si>
    <t>TAHUN ANGGARAN BERIKUTNYA TAHUN 2022</t>
  </si>
  <si>
    <t>DAFTAR USULAN MASYARAKAT DIPILAH BERDASARKAN TUJUAN SDG’s DESA</t>
  </si>
  <si>
    <t>SDGs DESA KE</t>
  </si>
  <si>
    <t>NO Kegiatan</t>
  </si>
  <si>
    <t xml:space="preserve">Nama Usulan Kegiatan </t>
  </si>
  <si>
    <t>Pengusul</t>
  </si>
  <si>
    <t xml:space="preserve">Lokasi Kegiatan (RT/RW/Dusun ) </t>
  </si>
  <si>
    <t>Desa ……………………………………………… 2021</t>
  </si>
  <si>
    <t>RENCANA ANGGARAN BIAYA (RAB)</t>
  </si>
  <si>
    <t xml:space="preserve">URAIAN </t>
  </si>
  <si>
    <t>VOLUME</t>
  </si>
  <si>
    <t>SATUAN</t>
  </si>
  <si>
    <t>HARGA SATUAN Rp.</t>
  </si>
  <si>
    <t>JUMLAH TOTAL Rp.</t>
  </si>
  <si>
    <t>JUMLAH</t>
  </si>
  <si>
    <t>1. BAHAN</t>
  </si>
  <si>
    <t>2. ALAT</t>
  </si>
  <si>
    <t>3. UPAH</t>
  </si>
  <si>
    <t>Sub Total 1)</t>
  </si>
  <si>
    <t>Desa ………………………………………………. 2021</t>
  </si>
  <si>
    <t>RANCANGAN RENCANA KERJA PEMERINTAH DESA (RKP DESA) TAHUN 2022</t>
  </si>
  <si>
    <t xml:space="preserve">Target Capaian Tahun Ke -N </t>
  </si>
  <si>
    <t>Volume dan Satuan</t>
  </si>
  <si>
    <t>Pola Pelaksanaan</t>
  </si>
  <si>
    <t>Swakelola</t>
  </si>
  <si>
    <t>KAD</t>
  </si>
  <si>
    <t>Kerjasama Pihak Ke 3</t>
  </si>
  <si>
    <t>JUMLAH TOTAL</t>
  </si>
  <si>
    <t>RANCANGAN DAFTAR USULAN RKP DESA / DU-RKP</t>
  </si>
  <si>
    <t>Jenis Kegiatan</t>
  </si>
  <si>
    <t>Volume</t>
  </si>
  <si>
    <t xml:space="preserve">Sasaran / Penerima Mamfaat </t>
  </si>
  <si>
    <t>Perkiraan Waktu Pelaksanaan</t>
  </si>
  <si>
    <t>Perkiraan Jumlah Biaya</t>
  </si>
  <si>
    <t>Sumber Biayan</t>
  </si>
  <si>
    <t>No</t>
  </si>
  <si>
    <t>Penghasilan tetap  kades dan perangkat Desa</t>
  </si>
  <si>
    <t xml:space="preserve">Rapat koordinasi </t>
  </si>
  <si>
    <t>ATK Kantor Desa</t>
  </si>
  <si>
    <t>Musyawarah Desa</t>
  </si>
  <si>
    <t>Insentif RT/RW</t>
  </si>
  <si>
    <t>P</t>
  </si>
  <si>
    <t>Padat Karya Tunai Desa ( Pembersihan Saluran Irigasi )</t>
  </si>
  <si>
    <t>Pembinaan Perangkat Desa dan Staf</t>
  </si>
  <si>
    <t>: Sumberkejayan</t>
  </si>
  <si>
    <t>: Mayang</t>
  </si>
  <si>
    <t>: Jember</t>
  </si>
  <si>
    <t>: Jawa Timur</t>
  </si>
  <si>
    <t>Pemberian BLT DD Tahun 2022</t>
  </si>
  <si>
    <t>Pemberian Paket Sembako Anak Yatim</t>
  </si>
  <si>
    <t>Lomba Desa 17 Agustus 2022</t>
  </si>
  <si>
    <t>Isbath Nikah</t>
  </si>
  <si>
    <t>Kegiatan Germas</t>
  </si>
  <si>
    <t>Pembinaan LINMAS</t>
  </si>
  <si>
    <t>Pembinaan BPD</t>
  </si>
  <si>
    <t xml:space="preserve">Desa Tanpa Kemiskinan </t>
  </si>
  <si>
    <t>Desa Berenergi Bersih dan Terbarukan</t>
  </si>
  <si>
    <t>Desa Tanggap Perubahan Iklim</t>
  </si>
  <si>
    <t>Desa Tanpa Kelaparan</t>
  </si>
  <si>
    <t>Pertumbuhan Ekonomi Desa Merata</t>
  </si>
  <si>
    <t>Desa Peduli Lingkungan Laut</t>
  </si>
  <si>
    <t>Desa Sehat dan Sejahtera</t>
  </si>
  <si>
    <t>Infrastruktur dan Inovasi Desa Sesuai Kebutuhan</t>
  </si>
  <si>
    <t>Desa Peduli Lingkungan Darat</t>
  </si>
  <si>
    <t>Pendidikan Desa Berkualitas</t>
  </si>
  <si>
    <t>Desa Tanpa Kesenjangan</t>
  </si>
  <si>
    <t>Desa Damai Berkeadilan</t>
  </si>
  <si>
    <t>Keterlibatan Perempuan Desa</t>
  </si>
  <si>
    <t>Kawasan Permukiman Desa Aman dan Nyaman</t>
  </si>
  <si>
    <t>Kemitraan untuk Pembangunan Desa</t>
  </si>
  <si>
    <t>Desa Layak Air Bersih dan Sanitasi</t>
  </si>
  <si>
    <t>Konsumsi dan Produksi Desa Sadar Lingkungan</t>
  </si>
  <si>
    <t>Kelembagaan Desa Dinamis dan Budaya Desa Adaktif</t>
  </si>
  <si>
    <t>SDGs Ke</t>
  </si>
  <si>
    <t>Keterangan</t>
  </si>
  <si>
    <t>9 Orang</t>
  </si>
  <si>
    <t>ADD</t>
  </si>
  <si>
    <t>Jumlah Per Bidang V</t>
  </si>
  <si>
    <t>Pengangulangan Covid 19</t>
  </si>
  <si>
    <t>PKK</t>
  </si>
  <si>
    <t>Honor KPM</t>
  </si>
  <si>
    <t>1 Orang</t>
  </si>
  <si>
    <t>1 Keg</t>
  </si>
  <si>
    <t>1 Paket</t>
  </si>
  <si>
    <t>DD</t>
  </si>
  <si>
    <t>-</t>
  </si>
  <si>
    <t>3 Unit</t>
  </si>
  <si>
    <t>24 Orang</t>
  </si>
  <si>
    <t>30 Paket</t>
  </si>
  <si>
    <t>Pengadaan Baju Seragam RT/RW</t>
  </si>
  <si>
    <t>Pengecatan Pendopo Kantor Desa</t>
  </si>
  <si>
    <t>Tunjangan BPD</t>
  </si>
  <si>
    <t>Jaminan sosial kesehatan Perangkat Desa dan Kepala Desa</t>
  </si>
  <si>
    <t>Skat Ruang kerja sekretariat</t>
  </si>
  <si>
    <t>: Sidomukti</t>
  </si>
  <si>
    <t>Rehab Pintu dan Jendela Kantor Desa</t>
  </si>
  <si>
    <t>Pembangunan Rumah Layak Huni</t>
  </si>
  <si>
    <t>Pembangunan Jalan Usaha Tani</t>
  </si>
  <si>
    <t>Penyelenggaraan Konvergensi Stunting</t>
  </si>
  <si>
    <t>Penyelenggaraan Kegiatan RDS Posyandu dan Polindes</t>
  </si>
  <si>
    <t>Penanganan Covid - 19</t>
  </si>
  <si>
    <t>Pendataan Desa</t>
  </si>
  <si>
    <t>Jaminan sosial Ketenagakerjaan Perangkat Desa dan Kepala Desa</t>
  </si>
  <si>
    <t>Pengelolaan Perpustakaan Milik Desa (Pengadaan Rak dan Buku)</t>
  </si>
  <si>
    <t>Tambahan Tunjangan BPD</t>
  </si>
  <si>
    <t>Honor Staf</t>
  </si>
  <si>
    <t>Operasional TFK</t>
  </si>
  <si>
    <t>Upah Petugas Kebersihan dan keamanan kantor Desa</t>
  </si>
  <si>
    <t>Operasional Perjalanan Dinas Kepala Desa</t>
  </si>
  <si>
    <t>Tunjangan Kades dan Perangkat Desa</t>
  </si>
  <si>
    <t>Pulsa Listrik Kantor Desa</t>
  </si>
  <si>
    <t>Langganan Internet</t>
  </si>
  <si>
    <t>Honor Operator Desa</t>
  </si>
  <si>
    <t>Tunjangan petugas kebersihan dan keamanan kantor desa</t>
  </si>
  <si>
    <t>Linmas</t>
  </si>
  <si>
    <t>Karang Taruna</t>
  </si>
  <si>
    <t>LPMD</t>
  </si>
  <si>
    <t>SUNARDI HADI P</t>
  </si>
  <si>
    <t>Penanggulangan Tanggap Darurat Desa</t>
  </si>
  <si>
    <t>Pengadaan Lemari Kantor Desa</t>
  </si>
  <si>
    <t>10 Orang</t>
  </si>
  <si>
    <t>Jaminan sosial Ketenagakerjaan BPD dan Staf Perangkat Desa</t>
  </si>
  <si>
    <t>Jaminan sosial Ketenagakerjaan RT / RW</t>
  </si>
  <si>
    <t>76 Orang</t>
  </si>
  <si>
    <t>2 Orang</t>
  </si>
  <si>
    <t>12 Bulan</t>
  </si>
  <si>
    <t>1 Tahun</t>
  </si>
  <si>
    <t>7 Keg</t>
  </si>
  <si>
    <t>2 Keg</t>
  </si>
  <si>
    <t>Operasional PPKD + PKPKD</t>
  </si>
  <si>
    <t>6 Keg</t>
  </si>
  <si>
    <t>Pemberian PMT Posyandu</t>
  </si>
  <si>
    <t>2 Unit</t>
  </si>
  <si>
    <t>Penbangunan TPT</t>
  </si>
  <si>
    <t>Pengadaan Gerobak Sampah dan Bak Sampah</t>
  </si>
  <si>
    <t>Pengadaan PJU</t>
  </si>
  <si>
    <t>BGH</t>
  </si>
  <si>
    <t>20 Unit</t>
  </si>
  <si>
    <t>MISNAWI</t>
  </si>
  <si>
    <t>161 KPM</t>
  </si>
  <si>
    <t>1 keg</t>
  </si>
  <si>
    <t>PKTD</t>
  </si>
  <si>
    <t>Desa Sidomukti 14 Oktober 2021</t>
  </si>
  <si>
    <t>Desa Sidomukti,14 Oktober 2021</t>
  </si>
  <si>
    <t>Desa Sidomukti,14 Oktober2021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</si>
</sst>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</font>
    <font>
      <b/>
      <sz val="11"/>
      <name val="Cambria"/>
      <family val="1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10"/>
      <color theme="1"/>
      <name val="Wingdings 2"/>
      <family val="1"/>
      <charset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7" fillId="0" borderId="1" xfId="0" applyFont="1" applyBorder="1" applyAlignment="1"/>
    <xf numFmtId="164" fontId="7" fillId="0" borderId="0" xfId="1" applyFont="1"/>
    <xf numFmtId="164" fontId="7" fillId="0" borderId="1" xfId="1" applyFont="1" applyBorder="1" applyAlignment="1">
      <alignment horizontal="center" vertical="center" wrapText="1"/>
    </xf>
    <xf numFmtId="164" fontId="7" fillId="0" borderId="1" xfId="1" applyFont="1" applyBorder="1"/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/>
    </xf>
    <xf numFmtId="164" fontId="6" fillId="0" borderId="1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64" fontId="7" fillId="0" borderId="1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8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2"/>
  <sheetViews>
    <sheetView tabSelected="1" zoomScaleNormal="100" workbookViewId="0">
      <selection activeCell="K79" sqref="K79"/>
    </sheetView>
  </sheetViews>
  <sheetFormatPr defaultColWidth="8.7109375" defaultRowHeight="13.5" x14ac:dyDescent="0.25"/>
  <cols>
    <col min="1" max="1" width="6.42578125" style="8" customWidth="1"/>
    <col min="2" max="2" width="33" style="8" customWidth="1"/>
    <col min="3" max="3" width="55.42578125" style="8" customWidth="1"/>
    <col min="4" max="4" width="7.42578125" style="8" customWidth="1"/>
    <col min="5" max="5" width="10" style="8" customWidth="1"/>
    <col min="6" max="6" width="9.28515625" style="8" customWidth="1"/>
    <col min="7" max="7" width="12.7109375" style="8" customWidth="1"/>
    <col min="8" max="8" width="9.85546875" style="8" customWidth="1"/>
    <col min="9" max="9" width="11.140625" style="8" customWidth="1"/>
    <col min="10" max="10" width="11" style="8" customWidth="1"/>
    <col min="11" max="16384" width="8.7109375" style="8"/>
  </cols>
  <sheetData>
    <row r="2" spans="1:12" ht="12.95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</row>
    <row r="3" spans="1:12" ht="12.95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5" spans="1:12" ht="18" customHeight="1" x14ac:dyDescent="0.3">
      <c r="A5" s="8" t="s">
        <v>2</v>
      </c>
      <c r="C5" s="8" t="s">
        <v>146</v>
      </c>
    </row>
    <row r="6" spans="1:12" ht="18" customHeight="1" x14ac:dyDescent="0.3">
      <c r="A6" s="8" t="s">
        <v>3</v>
      </c>
      <c r="C6" s="8" t="s">
        <v>97</v>
      </c>
    </row>
    <row r="7" spans="1:12" ht="18" customHeight="1" x14ac:dyDescent="0.3">
      <c r="A7" s="8" t="s">
        <v>4</v>
      </c>
      <c r="C7" s="8" t="s">
        <v>98</v>
      </c>
    </row>
    <row r="8" spans="1:12" ht="18" customHeight="1" x14ac:dyDescent="0.3">
      <c r="A8" s="8" t="s">
        <v>5</v>
      </c>
      <c r="C8" s="8" t="s">
        <v>99</v>
      </c>
    </row>
    <row r="10" spans="1:12" ht="25.5" customHeight="1" x14ac:dyDescent="0.25">
      <c r="A10" s="66" t="s">
        <v>6</v>
      </c>
      <c r="B10" s="66" t="s">
        <v>7</v>
      </c>
      <c r="C10" s="66" t="s">
        <v>8</v>
      </c>
      <c r="D10" s="67" t="s">
        <v>11</v>
      </c>
      <c r="E10" s="68"/>
      <c r="F10" s="68"/>
      <c r="G10" s="68"/>
      <c r="H10" s="68"/>
      <c r="I10" s="69"/>
      <c r="J10" s="70" t="s">
        <v>17</v>
      </c>
    </row>
    <row r="11" spans="1:12" ht="51" customHeight="1" x14ac:dyDescent="0.25">
      <c r="A11" s="66"/>
      <c r="B11" s="66"/>
      <c r="C11" s="66"/>
      <c r="D11" s="70" t="s">
        <v>9</v>
      </c>
      <c r="E11" s="70" t="s">
        <v>10</v>
      </c>
      <c r="F11" s="70" t="s">
        <v>12</v>
      </c>
      <c r="G11" s="70" t="s">
        <v>13</v>
      </c>
      <c r="H11" s="70" t="s">
        <v>14</v>
      </c>
      <c r="I11" s="70"/>
      <c r="J11" s="70"/>
      <c r="K11" s="9"/>
      <c r="L11" s="9"/>
    </row>
    <row r="12" spans="1:12" ht="42" customHeight="1" x14ac:dyDescent="0.25">
      <c r="A12" s="66"/>
      <c r="B12" s="66"/>
      <c r="C12" s="66"/>
      <c r="D12" s="70"/>
      <c r="E12" s="70"/>
      <c r="F12" s="70"/>
      <c r="G12" s="70"/>
      <c r="H12" s="10" t="s">
        <v>15</v>
      </c>
      <c r="I12" s="10" t="s">
        <v>16</v>
      </c>
      <c r="J12" s="70"/>
    </row>
    <row r="13" spans="1:12" ht="18" customHeight="1" x14ac:dyDescent="0.25">
      <c r="A13" s="11">
        <v>1</v>
      </c>
      <c r="B13" s="49" t="s">
        <v>43</v>
      </c>
      <c r="C13" s="13" t="s">
        <v>88</v>
      </c>
      <c r="D13" s="14"/>
      <c r="E13" s="14"/>
      <c r="F13" s="17" t="s">
        <v>93</v>
      </c>
      <c r="G13" s="14"/>
      <c r="H13" s="14"/>
      <c r="I13" s="14"/>
      <c r="J13" s="14"/>
    </row>
    <row r="14" spans="1:12" ht="18" customHeight="1" x14ac:dyDescent="0.3">
      <c r="A14" s="18"/>
      <c r="B14" s="12"/>
      <c r="C14" s="13" t="s">
        <v>144</v>
      </c>
      <c r="D14" s="14"/>
      <c r="E14" s="14"/>
      <c r="F14" s="17" t="s">
        <v>93</v>
      </c>
      <c r="G14" s="14"/>
      <c r="H14" s="14"/>
      <c r="I14" s="14"/>
      <c r="J14" s="14"/>
    </row>
    <row r="15" spans="1:12" ht="18" customHeight="1" x14ac:dyDescent="0.3">
      <c r="A15" s="53"/>
      <c r="B15" s="12"/>
      <c r="C15" s="13" t="s">
        <v>154</v>
      </c>
      <c r="D15" s="14"/>
      <c r="E15" s="14"/>
      <c r="F15" s="17" t="s">
        <v>93</v>
      </c>
      <c r="G15" s="14"/>
      <c r="H15" s="14"/>
      <c r="I15" s="14"/>
      <c r="J15" s="14"/>
    </row>
    <row r="16" spans="1:12" ht="18" customHeight="1" x14ac:dyDescent="0.25">
      <c r="A16" s="53"/>
      <c r="B16" s="12"/>
      <c r="C16" s="13" t="s">
        <v>173</v>
      </c>
      <c r="D16" s="14"/>
      <c r="E16" s="14"/>
      <c r="F16" s="17" t="s">
        <v>93</v>
      </c>
      <c r="G16" s="14"/>
      <c r="H16" s="14"/>
      <c r="I16" s="14"/>
      <c r="J16" s="14"/>
    </row>
    <row r="17" spans="1:10" ht="18" customHeight="1" x14ac:dyDescent="0.25">
      <c r="A17" s="53"/>
      <c r="B17" s="12"/>
      <c r="C17" s="13" t="s">
        <v>174</v>
      </c>
      <c r="D17" s="14"/>
      <c r="E17" s="14"/>
      <c r="F17" s="17" t="s">
        <v>93</v>
      </c>
      <c r="G17" s="14"/>
      <c r="H17" s="14"/>
      <c r="I17" s="14"/>
      <c r="J17" s="14"/>
    </row>
    <row r="18" spans="1:10" ht="18" customHeight="1" x14ac:dyDescent="0.25">
      <c r="A18" s="11"/>
      <c r="B18" s="12"/>
      <c r="C18" s="15" t="s">
        <v>143</v>
      </c>
      <c r="D18" s="14"/>
      <c r="E18" s="14"/>
      <c r="F18" s="17" t="s">
        <v>93</v>
      </c>
      <c r="G18" s="14"/>
      <c r="H18" s="14"/>
      <c r="I18" s="14"/>
      <c r="J18" s="14"/>
    </row>
    <row r="19" spans="1:10" ht="18" customHeight="1" x14ac:dyDescent="0.25">
      <c r="A19" s="11"/>
      <c r="B19" s="12"/>
      <c r="C19" s="15" t="s">
        <v>92</v>
      </c>
      <c r="D19" s="14"/>
      <c r="E19" s="14"/>
      <c r="F19" s="17" t="s">
        <v>93</v>
      </c>
      <c r="G19" s="14"/>
      <c r="H19" s="14"/>
      <c r="I19" s="14"/>
      <c r="J19" s="14"/>
    </row>
    <row r="20" spans="1:10" ht="18" customHeight="1" x14ac:dyDescent="0.25">
      <c r="A20" s="51"/>
      <c r="B20" s="12"/>
      <c r="C20" s="15" t="s">
        <v>157</v>
      </c>
      <c r="D20" s="14"/>
      <c r="E20" s="14"/>
      <c r="F20" s="17" t="s">
        <v>93</v>
      </c>
      <c r="G20" s="14"/>
      <c r="H20" s="14"/>
      <c r="I20" s="14"/>
      <c r="J20" s="14"/>
    </row>
    <row r="21" spans="1:10" ht="18" customHeight="1" x14ac:dyDescent="0.25">
      <c r="A21" s="51"/>
      <c r="B21" s="12"/>
      <c r="C21" s="15" t="s">
        <v>132</v>
      </c>
      <c r="D21" s="14"/>
      <c r="E21" s="14"/>
      <c r="F21" s="17" t="s">
        <v>93</v>
      </c>
      <c r="G21" s="14"/>
      <c r="H21" s="14"/>
      <c r="I21" s="14"/>
      <c r="J21" s="14"/>
    </row>
    <row r="22" spans="1:10" ht="18" customHeight="1" x14ac:dyDescent="0.25">
      <c r="A22" s="51"/>
      <c r="B22" s="12"/>
      <c r="C22" s="15" t="s">
        <v>162</v>
      </c>
      <c r="D22" s="14"/>
      <c r="E22" s="14"/>
      <c r="F22" s="17" t="s">
        <v>93</v>
      </c>
      <c r="G22" s="14"/>
      <c r="H22" s="14"/>
      <c r="I22" s="14"/>
      <c r="J22" s="14"/>
    </row>
    <row r="23" spans="1:10" ht="18" customHeight="1" x14ac:dyDescent="0.25">
      <c r="A23" s="51"/>
      <c r="B23" s="12"/>
      <c r="C23" s="15" t="s">
        <v>163</v>
      </c>
      <c r="D23" s="14"/>
      <c r="E23" s="14"/>
      <c r="F23" s="17" t="s">
        <v>93</v>
      </c>
      <c r="G23" s="14"/>
      <c r="H23" s="14"/>
      <c r="I23" s="14"/>
      <c r="J23" s="14"/>
    </row>
    <row r="24" spans="1:10" ht="18" customHeight="1" x14ac:dyDescent="0.25">
      <c r="A24" s="51"/>
      <c r="B24" s="12"/>
      <c r="C24" s="15" t="s">
        <v>164</v>
      </c>
      <c r="D24" s="14"/>
      <c r="E24" s="14"/>
      <c r="F24" s="17" t="s">
        <v>93</v>
      </c>
      <c r="G24" s="14"/>
      <c r="H24" s="14"/>
      <c r="I24" s="14"/>
      <c r="J24" s="14"/>
    </row>
    <row r="25" spans="1:10" ht="18" customHeight="1" x14ac:dyDescent="0.25">
      <c r="A25" s="51"/>
      <c r="B25" s="12"/>
      <c r="C25" s="15" t="s">
        <v>159</v>
      </c>
      <c r="D25" s="14"/>
      <c r="E25" s="14"/>
      <c r="F25" s="17" t="s">
        <v>93</v>
      </c>
      <c r="G25" s="14"/>
      <c r="H25" s="14"/>
      <c r="I25" s="14"/>
      <c r="J25" s="14"/>
    </row>
    <row r="26" spans="1:10" ht="18" customHeight="1" x14ac:dyDescent="0.25">
      <c r="A26" s="51"/>
      <c r="B26" s="12"/>
      <c r="C26" s="15" t="s">
        <v>181</v>
      </c>
      <c r="D26" s="14"/>
      <c r="E26" s="14"/>
      <c r="F26" s="17" t="s">
        <v>93</v>
      </c>
      <c r="G26" s="14"/>
      <c r="H26" s="14"/>
      <c r="I26" s="14"/>
      <c r="J26" s="14"/>
    </row>
    <row r="27" spans="1:10" ht="18" customHeight="1" x14ac:dyDescent="0.25">
      <c r="A27" s="51"/>
      <c r="B27" s="12"/>
      <c r="C27" s="15" t="s">
        <v>158</v>
      </c>
      <c r="D27" s="14"/>
      <c r="E27" s="14"/>
      <c r="F27" s="17" t="s">
        <v>93</v>
      </c>
      <c r="G27" s="14"/>
      <c r="H27" s="14"/>
      <c r="I27" s="14"/>
      <c r="J27" s="14"/>
    </row>
    <row r="28" spans="1:10" ht="18" customHeight="1" x14ac:dyDescent="0.25">
      <c r="A28" s="11"/>
      <c r="B28" s="12"/>
      <c r="C28" s="15" t="s">
        <v>141</v>
      </c>
      <c r="D28" s="14"/>
      <c r="E28" s="14"/>
      <c r="F28" s="17" t="s">
        <v>93</v>
      </c>
      <c r="G28" s="17"/>
      <c r="H28" s="14"/>
      <c r="I28" s="14"/>
      <c r="J28" s="14"/>
    </row>
    <row r="29" spans="1:10" ht="18" customHeight="1" x14ac:dyDescent="0.25">
      <c r="A29" s="11"/>
      <c r="B29" s="12"/>
      <c r="C29" s="15" t="s">
        <v>91</v>
      </c>
      <c r="D29" s="14"/>
      <c r="E29" s="14"/>
      <c r="F29" s="17" t="s">
        <v>93</v>
      </c>
      <c r="G29" s="14"/>
      <c r="H29" s="14"/>
      <c r="I29" s="14"/>
      <c r="J29" s="14"/>
    </row>
    <row r="30" spans="1:10" ht="18" customHeight="1" x14ac:dyDescent="0.25">
      <c r="A30" s="11"/>
      <c r="B30" s="12"/>
      <c r="C30" s="15" t="s">
        <v>89</v>
      </c>
      <c r="D30" s="14"/>
      <c r="E30" s="14"/>
      <c r="F30" s="17" t="s">
        <v>93</v>
      </c>
      <c r="G30" s="14"/>
      <c r="H30" s="14"/>
      <c r="I30" s="14"/>
      <c r="J30" s="14"/>
    </row>
    <row r="31" spans="1:10" ht="18" customHeight="1" x14ac:dyDescent="0.25">
      <c r="A31" s="11"/>
      <c r="B31" s="12"/>
      <c r="C31" s="15" t="s">
        <v>90</v>
      </c>
      <c r="D31" s="14"/>
      <c r="E31" s="14"/>
      <c r="F31" s="17" t="s">
        <v>93</v>
      </c>
      <c r="G31" s="14"/>
      <c r="H31" s="14"/>
      <c r="I31" s="14"/>
      <c r="J31" s="14"/>
    </row>
    <row r="32" spans="1:10" ht="18" customHeight="1" x14ac:dyDescent="0.25">
      <c r="A32" s="11"/>
      <c r="B32" s="12"/>
      <c r="C32" s="14" t="s">
        <v>171</v>
      </c>
      <c r="D32" s="14"/>
      <c r="E32" s="14"/>
      <c r="F32" s="17" t="s">
        <v>93</v>
      </c>
      <c r="G32" s="14"/>
      <c r="H32" s="14"/>
      <c r="I32" s="14"/>
      <c r="J32" s="14"/>
    </row>
    <row r="33" spans="1:10" ht="18" customHeight="1" x14ac:dyDescent="0.25">
      <c r="A33" s="18"/>
      <c r="B33" s="12"/>
      <c r="C33" s="14" t="s">
        <v>103</v>
      </c>
      <c r="D33" s="14"/>
      <c r="E33" s="14"/>
      <c r="F33" s="17" t="s">
        <v>93</v>
      </c>
      <c r="G33" s="14"/>
      <c r="H33" s="14"/>
      <c r="I33" s="14"/>
      <c r="J33" s="14"/>
    </row>
    <row r="34" spans="1:10" ht="18" customHeight="1" x14ac:dyDescent="0.25">
      <c r="A34" s="11"/>
      <c r="B34" s="12"/>
      <c r="C34" s="14" t="s">
        <v>153</v>
      </c>
      <c r="D34" s="14"/>
      <c r="E34" s="17" t="s">
        <v>93</v>
      </c>
      <c r="F34" s="17"/>
      <c r="G34" s="14"/>
      <c r="H34" s="14"/>
      <c r="I34" s="14"/>
      <c r="J34" s="14"/>
    </row>
    <row r="35" spans="1:10" ht="18" customHeight="1" x14ac:dyDescent="0.25">
      <c r="A35" s="51"/>
      <c r="B35" s="12"/>
      <c r="C35" s="14" t="s">
        <v>161</v>
      </c>
      <c r="D35" s="17" t="s">
        <v>93</v>
      </c>
      <c r="E35" s="17"/>
      <c r="F35" s="17"/>
      <c r="G35" s="14"/>
      <c r="H35" s="14"/>
      <c r="I35" s="14"/>
      <c r="J35" s="14"/>
    </row>
    <row r="36" spans="1:10" ht="18" customHeight="1" x14ac:dyDescent="0.25">
      <c r="A36" s="51"/>
      <c r="B36" s="12"/>
      <c r="C36" s="14" t="s">
        <v>156</v>
      </c>
      <c r="D36" s="17" t="s">
        <v>93</v>
      </c>
      <c r="E36" s="17"/>
      <c r="F36" s="17"/>
      <c r="G36" s="14"/>
      <c r="H36" s="14"/>
      <c r="I36" s="14"/>
      <c r="J36" s="14"/>
    </row>
    <row r="37" spans="1:10" ht="18" customHeight="1" x14ac:dyDescent="0.25">
      <c r="A37" s="51"/>
      <c r="B37" s="12"/>
      <c r="C37" s="14" t="s">
        <v>160</v>
      </c>
      <c r="D37" s="17" t="s">
        <v>93</v>
      </c>
      <c r="E37" s="17"/>
      <c r="F37" s="17"/>
      <c r="G37" s="14"/>
      <c r="H37" s="14"/>
      <c r="I37" s="14"/>
      <c r="J37" s="14"/>
    </row>
    <row r="38" spans="1:10" ht="18" customHeight="1" x14ac:dyDescent="0.25">
      <c r="A38" s="51"/>
      <c r="B38" s="12"/>
      <c r="C38" s="14" t="s">
        <v>165</v>
      </c>
      <c r="D38" s="17" t="s">
        <v>93</v>
      </c>
      <c r="E38" s="17"/>
      <c r="F38" s="17"/>
      <c r="G38" s="14"/>
      <c r="H38" s="14"/>
      <c r="I38" s="14"/>
      <c r="J38" s="14"/>
    </row>
    <row r="39" spans="1:10" ht="15" x14ac:dyDescent="0.25">
      <c r="A39" s="11">
        <v>2</v>
      </c>
      <c r="B39" s="49" t="s">
        <v>44</v>
      </c>
      <c r="C39" s="14" t="s">
        <v>142</v>
      </c>
      <c r="D39" s="14"/>
      <c r="E39" s="14"/>
      <c r="F39" s="17" t="s">
        <v>93</v>
      </c>
      <c r="G39" s="14"/>
      <c r="H39" s="14"/>
      <c r="I39" s="14"/>
      <c r="J39" s="14"/>
    </row>
    <row r="40" spans="1:10" ht="18" customHeight="1" x14ac:dyDescent="0.25">
      <c r="A40" s="11"/>
      <c r="B40" s="12"/>
      <c r="C40" s="14" t="s">
        <v>145</v>
      </c>
      <c r="D40" s="14"/>
      <c r="E40" s="14"/>
      <c r="F40" s="17" t="s">
        <v>93</v>
      </c>
      <c r="G40" s="14"/>
      <c r="H40" s="14"/>
      <c r="I40" s="14"/>
      <c r="J40" s="14"/>
    </row>
    <row r="41" spans="1:10" ht="18" customHeight="1" x14ac:dyDescent="0.25">
      <c r="A41" s="18"/>
      <c r="B41" s="12"/>
      <c r="C41" s="14" t="s">
        <v>147</v>
      </c>
      <c r="D41" s="14"/>
      <c r="E41" s="14"/>
      <c r="F41" s="17" t="s">
        <v>93</v>
      </c>
      <c r="G41" s="14"/>
      <c r="H41" s="14"/>
      <c r="I41" s="14"/>
      <c r="J41" s="14"/>
    </row>
    <row r="42" spans="1:10" ht="18" customHeight="1" x14ac:dyDescent="0.25">
      <c r="A42" s="51"/>
      <c r="B42" s="12"/>
      <c r="C42" s="14" t="s">
        <v>183</v>
      </c>
      <c r="D42" s="14"/>
      <c r="E42" s="14"/>
      <c r="F42" s="17" t="s">
        <v>93</v>
      </c>
      <c r="G42" s="14"/>
      <c r="H42" s="14"/>
      <c r="I42" s="14"/>
      <c r="J42" s="14"/>
    </row>
    <row r="43" spans="1:10" ht="18" customHeight="1" x14ac:dyDescent="0.25">
      <c r="A43" s="51"/>
      <c r="B43" s="12"/>
      <c r="C43" s="14" t="s">
        <v>104</v>
      </c>
      <c r="D43" s="14"/>
      <c r="E43" s="14"/>
      <c r="F43" s="17" t="s">
        <v>93</v>
      </c>
      <c r="G43" s="14"/>
      <c r="H43" s="14"/>
      <c r="I43" s="14"/>
      <c r="J43" s="14"/>
    </row>
    <row r="44" spans="1:10" ht="18" customHeight="1" x14ac:dyDescent="0.25">
      <c r="A44" s="18"/>
      <c r="B44" s="12"/>
      <c r="C44" s="14" t="s">
        <v>148</v>
      </c>
      <c r="D44" s="14"/>
      <c r="E44" s="17" t="s">
        <v>93</v>
      </c>
      <c r="F44" s="17"/>
      <c r="G44" s="14"/>
      <c r="H44" s="14"/>
      <c r="I44" s="14"/>
      <c r="J44" s="14"/>
    </row>
    <row r="45" spans="1:10" ht="18" customHeight="1" x14ac:dyDescent="0.25">
      <c r="A45" s="23"/>
      <c r="B45" s="12"/>
      <c r="C45" s="14" t="s">
        <v>155</v>
      </c>
      <c r="D45" s="14"/>
      <c r="E45" s="17" t="s">
        <v>93</v>
      </c>
      <c r="F45" s="17"/>
      <c r="G45" s="14"/>
      <c r="H45" s="14"/>
      <c r="I45" s="14"/>
      <c r="J45" s="14"/>
    </row>
    <row r="46" spans="1:10" ht="18" customHeight="1" x14ac:dyDescent="0.25">
      <c r="A46" s="11"/>
      <c r="B46" s="12"/>
      <c r="C46" s="14" t="s">
        <v>149</v>
      </c>
      <c r="D46" s="14"/>
      <c r="E46" s="17" t="s">
        <v>93</v>
      </c>
      <c r="F46" s="14"/>
      <c r="G46" s="14"/>
      <c r="H46" s="14"/>
      <c r="I46" s="14"/>
      <c r="J46" s="14"/>
    </row>
    <row r="47" spans="1:10" ht="18" customHeight="1" x14ac:dyDescent="0.25">
      <c r="A47" s="11"/>
      <c r="B47" s="12"/>
      <c r="C47" s="14" t="s">
        <v>150</v>
      </c>
      <c r="D47" s="14"/>
      <c r="E47" s="17" t="s">
        <v>93</v>
      </c>
      <c r="F47" s="14"/>
      <c r="G47" s="14"/>
      <c r="H47" s="14"/>
      <c r="I47" s="14"/>
      <c r="J47" s="14"/>
    </row>
    <row r="48" spans="1:10" ht="18" customHeight="1" x14ac:dyDescent="0.25">
      <c r="A48" s="11"/>
      <c r="B48" s="12"/>
      <c r="C48" s="14" t="s">
        <v>151</v>
      </c>
      <c r="D48" s="14"/>
      <c r="E48" s="17" t="s">
        <v>93</v>
      </c>
      <c r="F48" s="14"/>
      <c r="G48" s="14"/>
      <c r="H48" s="14"/>
      <c r="I48" s="14"/>
      <c r="J48" s="14"/>
    </row>
    <row r="49" spans="1:10" ht="18" customHeight="1" x14ac:dyDescent="0.25">
      <c r="A49" s="11"/>
      <c r="B49" s="12"/>
      <c r="C49" s="14" t="s">
        <v>152</v>
      </c>
      <c r="D49" s="14"/>
      <c r="E49" s="17" t="s">
        <v>93</v>
      </c>
      <c r="F49" s="14"/>
      <c r="G49" s="14"/>
      <c r="H49" s="14"/>
      <c r="I49" s="14"/>
      <c r="J49" s="14"/>
    </row>
    <row r="50" spans="1:10" ht="18" customHeight="1" x14ac:dyDescent="0.25">
      <c r="A50" s="55"/>
      <c r="B50" s="12"/>
      <c r="C50" s="14" t="s">
        <v>94</v>
      </c>
      <c r="D50" s="14"/>
      <c r="E50" s="17" t="s">
        <v>93</v>
      </c>
      <c r="F50" s="14"/>
      <c r="G50" s="14"/>
      <c r="H50" s="14"/>
      <c r="I50" s="14"/>
      <c r="J50" s="14"/>
    </row>
    <row r="51" spans="1:10" ht="18" customHeight="1" x14ac:dyDescent="0.25">
      <c r="A51" s="55"/>
      <c r="B51" s="12"/>
      <c r="C51" s="14" t="s">
        <v>185</v>
      </c>
      <c r="D51" s="14"/>
      <c r="E51" s="17"/>
      <c r="F51" s="14"/>
      <c r="G51" s="17" t="s">
        <v>93</v>
      </c>
      <c r="H51" s="14"/>
      <c r="I51" s="14"/>
      <c r="J51" s="14"/>
    </row>
    <row r="52" spans="1:10" ht="18" customHeight="1" x14ac:dyDescent="0.25">
      <c r="A52" s="55"/>
      <c r="B52" s="12"/>
      <c r="C52" s="14" t="s">
        <v>186</v>
      </c>
      <c r="D52" s="14"/>
      <c r="E52" s="17"/>
      <c r="F52" s="14"/>
      <c r="G52" s="17" t="s">
        <v>93</v>
      </c>
      <c r="H52" s="14"/>
      <c r="I52" s="14"/>
      <c r="J52" s="14"/>
    </row>
    <row r="53" spans="1:10" ht="18" customHeight="1" x14ac:dyDescent="0.25">
      <c r="A53" s="11"/>
      <c r="B53" s="12"/>
      <c r="C53" s="14" t="s">
        <v>187</v>
      </c>
      <c r="D53" s="14"/>
      <c r="E53" s="17" t="s">
        <v>93</v>
      </c>
      <c r="F53" s="14"/>
      <c r="G53" s="17"/>
      <c r="H53" s="14"/>
      <c r="I53" s="14"/>
      <c r="J53" s="14"/>
    </row>
    <row r="54" spans="1:10" ht="18" customHeight="1" x14ac:dyDescent="0.25">
      <c r="A54" s="11">
        <v>3</v>
      </c>
      <c r="B54" s="49" t="s">
        <v>18</v>
      </c>
      <c r="C54" s="14" t="s">
        <v>166</v>
      </c>
      <c r="D54" s="14"/>
      <c r="E54" s="17"/>
      <c r="F54" s="17" t="s">
        <v>93</v>
      </c>
      <c r="G54" s="17"/>
      <c r="H54" s="14"/>
      <c r="I54" s="14"/>
      <c r="J54" s="14"/>
    </row>
    <row r="55" spans="1:10" ht="18" customHeight="1" x14ac:dyDescent="0.25">
      <c r="A55" s="11"/>
      <c r="B55" s="12"/>
      <c r="C55" s="14" t="s">
        <v>168</v>
      </c>
      <c r="D55" s="14"/>
      <c r="E55" s="14"/>
      <c r="F55" s="17" t="s">
        <v>93</v>
      </c>
      <c r="G55" s="17"/>
      <c r="H55" s="14"/>
      <c r="I55" s="14"/>
      <c r="J55" s="14"/>
    </row>
    <row r="56" spans="1:10" ht="18" customHeight="1" x14ac:dyDescent="0.25">
      <c r="A56" s="51"/>
      <c r="B56" s="12"/>
      <c r="C56" s="14" t="s">
        <v>167</v>
      </c>
      <c r="D56" s="14"/>
      <c r="E56" s="14"/>
      <c r="F56" s="17" t="s">
        <v>93</v>
      </c>
      <c r="G56" s="17"/>
      <c r="H56" s="14"/>
      <c r="I56" s="14"/>
      <c r="J56" s="14"/>
    </row>
    <row r="57" spans="1:10" ht="18" customHeight="1" x14ac:dyDescent="0.25">
      <c r="A57" s="51"/>
      <c r="B57" s="12"/>
      <c r="C57" s="14" t="s">
        <v>131</v>
      </c>
      <c r="D57" s="14"/>
      <c r="E57" s="14"/>
      <c r="F57" s="17" t="s">
        <v>93</v>
      </c>
      <c r="G57" s="17"/>
      <c r="H57" s="14"/>
      <c r="I57" s="14"/>
      <c r="J57" s="14"/>
    </row>
    <row r="58" spans="1:10" ht="18" customHeight="1" x14ac:dyDescent="0.25">
      <c r="A58" s="18"/>
      <c r="B58" s="12"/>
      <c r="C58" s="14" t="s">
        <v>101</v>
      </c>
      <c r="D58" s="17" t="s">
        <v>93</v>
      </c>
      <c r="E58" s="14"/>
      <c r="F58" s="14"/>
      <c r="G58" s="17"/>
      <c r="H58" s="14"/>
      <c r="I58" s="14"/>
      <c r="J58" s="14"/>
    </row>
    <row r="59" spans="1:10" ht="18" customHeight="1" x14ac:dyDescent="0.25">
      <c r="A59" s="18"/>
      <c r="B59" s="12"/>
      <c r="C59" s="14" t="s">
        <v>102</v>
      </c>
      <c r="D59" s="17" t="s">
        <v>93</v>
      </c>
      <c r="E59" s="14"/>
      <c r="F59" s="14"/>
      <c r="G59" s="17"/>
      <c r="H59" s="14"/>
      <c r="I59" s="14"/>
      <c r="J59" s="14"/>
    </row>
    <row r="60" spans="1:10" ht="18" customHeight="1" x14ac:dyDescent="0.25">
      <c r="A60" s="11">
        <v>4</v>
      </c>
      <c r="B60" s="49" t="s">
        <v>19</v>
      </c>
      <c r="C60" s="14" t="s">
        <v>95</v>
      </c>
      <c r="D60" s="17" t="s">
        <v>93</v>
      </c>
      <c r="E60" s="14"/>
      <c r="F60" s="14"/>
      <c r="G60" s="14"/>
      <c r="H60" s="14"/>
      <c r="I60" s="14"/>
      <c r="J60" s="14"/>
    </row>
    <row r="61" spans="1:10" ht="18" customHeight="1" x14ac:dyDescent="0.25">
      <c r="A61" s="11"/>
      <c r="B61" s="12"/>
      <c r="C61" s="14" t="s">
        <v>105</v>
      </c>
      <c r="D61" s="17" t="s">
        <v>93</v>
      </c>
      <c r="E61" s="14"/>
      <c r="F61" s="14"/>
      <c r="G61" s="14"/>
      <c r="H61" s="14"/>
      <c r="I61" s="14"/>
      <c r="J61" s="14"/>
    </row>
    <row r="62" spans="1:10" ht="18" customHeight="1" x14ac:dyDescent="0.25">
      <c r="A62" s="11"/>
      <c r="B62" s="12"/>
      <c r="C62" s="14" t="s">
        <v>106</v>
      </c>
      <c r="D62" s="17" t="s">
        <v>93</v>
      </c>
      <c r="E62" s="14"/>
      <c r="F62" s="14"/>
      <c r="G62" s="14"/>
      <c r="H62" s="14"/>
      <c r="I62" s="14"/>
      <c r="J62" s="14"/>
    </row>
    <row r="63" spans="1:10" ht="27.6" customHeight="1" x14ac:dyDescent="0.25">
      <c r="A63" s="11">
        <v>5</v>
      </c>
      <c r="B63" s="49" t="s">
        <v>20</v>
      </c>
      <c r="C63" s="25" t="s">
        <v>100</v>
      </c>
      <c r="D63" s="17"/>
      <c r="E63" s="17" t="s">
        <v>93</v>
      </c>
      <c r="F63" s="14"/>
      <c r="G63" s="14"/>
      <c r="H63" s="14"/>
      <c r="I63" s="14"/>
      <c r="J63" s="14"/>
    </row>
    <row r="64" spans="1:10" ht="18.95" customHeight="1" x14ac:dyDescent="0.25">
      <c r="A64" s="18"/>
      <c r="B64" s="12"/>
      <c r="C64" s="25" t="s">
        <v>170</v>
      </c>
      <c r="D64" s="17" t="s">
        <v>93</v>
      </c>
      <c r="E64" s="14"/>
      <c r="F64" s="14"/>
      <c r="G64" s="14"/>
      <c r="H64" s="14"/>
      <c r="I64" s="14"/>
      <c r="J64" s="14"/>
    </row>
    <row r="65" spans="1:10" ht="18.95" customHeight="1" x14ac:dyDescent="0.25">
      <c r="A65" s="19"/>
      <c r="B65" s="20"/>
      <c r="C65" s="21"/>
      <c r="D65" s="21"/>
      <c r="E65" s="21"/>
      <c r="F65" s="21"/>
      <c r="G65" s="21"/>
      <c r="H65" s="21"/>
      <c r="I65" s="21"/>
      <c r="J65" s="21"/>
    </row>
    <row r="66" spans="1:10" x14ac:dyDescent="0.25">
      <c r="G66" s="65" t="s">
        <v>195</v>
      </c>
      <c r="H66" s="65"/>
      <c r="I66" s="65"/>
    </row>
    <row r="67" spans="1:10" x14ac:dyDescent="0.25">
      <c r="C67" s="16" t="s">
        <v>22</v>
      </c>
      <c r="G67" s="65" t="s">
        <v>25</v>
      </c>
      <c r="H67" s="65"/>
      <c r="I67" s="65"/>
    </row>
    <row r="68" spans="1:10" x14ac:dyDescent="0.25">
      <c r="C68" s="16" t="s">
        <v>23</v>
      </c>
      <c r="G68" s="65" t="s">
        <v>26</v>
      </c>
      <c r="H68" s="65"/>
      <c r="I68" s="65"/>
    </row>
    <row r="69" spans="1:10" x14ac:dyDescent="0.25">
      <c r="C69" s="16"/>
    </row>
    <row r="70" spans="1:10" x14ac:dyDescent="0.25">
      <c r="C70" s="16"/>
    </row>
    <row r="71" spans="1:10" x14ac:dyDescent="0.25">
      <c r="C71" s="16"/>
    </row>
    <row r="72" spans="1:10" x14ac:dyDescent="0.25">
      <c r="C72" s="16" t="s">
        <v>169</v>
      </c>
      <c r="G72" s="65" t="s">
        <v>190</v>
      </c>
      <c r="H72" s="65"/>
      <c r="I72" s="65"/>
    </row>
  </sheetData>
  <mergeCells count="16">
    <mergeCell ref="A10:A12"/>
    <mergeCell ref="D10:I10"/>
    <mergeCell ref="J10:J12"/>
    <mergeCell ref="A2:J2"/>
    <mergeCell ref="A3:J3"/>
    <mergeCell ref="H11:I11"/>
    <mergeCell ref="D11:D12"/>
    <mergeCell ref="E11:E12"/>
    <mergeCell ref="F11:F12"/>
    <mergeCell ref="G11:G12"/>
    <mergeCell ref="G67:I67"/>
    <mergeCell ref="G68:I68"/>
    <mergeCell ref="G72:I72"/>
    <mergeCell ref="C10:C12"/>
    <mergeCell ref="B10:B12"/>
    <mergeCell ref="G66:I66"/>
  </mergeCells>
  <pageMargins left="0" right="0" top="0" bottom="0" header="0" footer="0"/>
  <pageSetup paperSize="10000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6"/>
  <sheetViews>
    <sheetView zoomScale="70" zoomScaleNormal="70" workbookViewId="0">
      <selection activeCell="D8" sqref="D8"/>
    </sheetView>
  </sheetViews>
  <sheetFormatPr defaultColWidth="8.7109375" defaultRowHeight="13.5" x14ac:dyDescent="0.25"/>
  <cols>
    <col min="1" max="1" width="3.7109375" style="8" customWidth="1"/>
    <col min="2" max="2" width="33.7109375" style="8" customWidth="1"/>
    <col min="3" max="3" width="8.140625" style="22" customWidth="1"/>
    <col min="4" max="4" width="58.85546875" style="22" bestFit="1" customWidth="1"/>
    <col min="5" max="5" width="11.140625" style="22" customWidth="1"/>
    <col min="6" max="6" width="19.42578125" style="8" customWidth="1"/>
    <col min="7" max="7" width="13.85546875" style="8" customWidth="1"/>
    <col min="8" max="8" width="10.28515625" style="22" customWidth="1"/>
    <col min="9" max="9" width="10" style="22" customWidth="1"/>
    <col min="10" max="10" width="11.42578125" style="22" customWidth="1"/>
    <col min="11" max="11" width="11.5703125" style="22" customWidth="1"/>
    <col min="12" max="12" width="17.140625" style="8" customWidth="1"/>
    <col min="13" max="14" width="8.7109375" style="8"/>
    <col min="15" max="15" width="10.5703125" style="8" bestFit="1" customWidth="1"/>
    <col min="16" max="16384" width="8.7109375" style="8"/>
  </cols>
  <sheetData>
    <row r="2" spans="1:13" ht="12.95" x14ac:dyDescent="0.3">
      <c r="A2" s="65" t="s">
        <v>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2.95" x14ac:dyDescent="0.3">
      <c r="A3" s="65" t="s">
        <v>52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5" spans="1:13" x14ac:dyDescent="0.25">
      <c r="A5" s="8" t="s">
        <v>2</v>
      </c>
      <c r="C5" s="57" t="s">
        <v>146</v>
      </c>
    </row>
    <row r="6" spans="1:13" x14ac:dyDescent="0.25">
      <c r="A6" s="8" t="s">
        <v>3</v>
      </c>
      <c r="C6" s="57" t="s">
        <v>97</v>
      </c>
    </row>
    <row r="7" spans="1:13" x14ac:dyDescent="0.25">
      <c r="A7" s="8" t="s">
        <v>4</v>
      </c>
      <c r="C7" s="57" t="s">
        <v>98</v>
      </c>
    </row>
    <row r="8" spans="1:13" x14ac:dyDescent="0.25">
      <c r="A8" s="8" t="s">
        <v>5</v>
      </c>
      <c r="C8" s="57" t="s">
        <v>99</v>
      </c>
    </row>
    <row r="10" spans="1:13" ht="64.5" customHeight="1" x14ac:dyDescent="0.25">
      <c r="A10" s="70" t="s">
        <v>6</v>
      </c>
      <c r="B10" s="70" t="s">
        <v>27</v>
      </c>
      <c r="C10" s="70"/>
      <c r="D10" s="70"/>
      <c r="E10" s="70" t="s">
        <v>31</v>
      </c>
      <c r="F10" s="70" t="s">
        <v>32</v>
      </c>
      <c r="G10" s="70" t="s">
        <v>42</v>
      </c>
      <c r="H10" s="70" t="s">
        <v>34</v>
      </c>
      <c r="I10" s="70" t="s">
        <v>35</v>
      </c>
      <c r="J10" s="70"/>
      <c r="K10" s="70"/>
      <c r="L10" s="70" t="s">
        <v>39</v>
      </c>
      <c r="M10" s="70"/>
    </row>
    <row r="11" spans="1:13" ht="49.5" customHeight="1" x14ac:dyDescent="0.25">
      <c r="A11" s="70"/>
      <c r="B11" s="15" t="s">
        <v>28</v>
      </c>
      <c r="C11" s="24" t="s">
        <v>29</v>
      </c>
      <c r="D11" s="24" t="s">
        <v>30</v>
      </c>
      <c r="E11" s="70"/>
      <c r="F11" s="70"/>
      <c r="G11" s="70"/>
      <c r="H11" s="70"/>
      <c r="I11" s="24" t="s">
        <v>36</v>
      </c>
      <c r="J11" s="24" t="s">
        <v>37</v>
      </c>
      <c r="K11" s="24" t="s">
        <v>38</v>
      </c>
      <c r="L11" s="24" t="s">
        <v>41</v>
      </c>
      <c r="M11" s="24" t="s">
        <v>40</v>
      </c>
    </row>
    <row r="12" spans="1:13" ht="17.100000000000001" customHeight="1" x14ac:dyDescent="0.25">
      <c r="A12" s="14"/>
      <c r="B12" s="29" t="s">
        <v>43</v>
      </c>
      <c r="C12" s="30"/>
      <c r="D12" s="13" t="str">
        <f>Sheet1!C13</f>
        <v>Penghasilan tetap  kades dan perangkat Desa</v>
      </c>
      <c r="E12" s="39">
        <v>18</v>
      </c>
      <c r="F12" s="29"/>
      <c r="G12" s="39" t="s">
        <v>2</v>
      </c>
      <c r="H12" s="40" t="s">
        <v>172</v>
      </c>
      <c r="I12" s="30">
        <v>10</v>
      </c>
      <c r="J12" s="30">
        <v>0</v>
      </c>
      <c r="K12" s="30">
        <f>I12+J12</f>
        <v>10</v>
      </c>
      <c r="L12" s="34">
        <v>273216000</v>
      </c>
      <c r="M12" s="39" t="s">
        <v>128</v>
      </c>
    </row>
    <row r="13" spans="1:13" ht="17.100000000000001" customHeight="1" x14ac:dyDescent="0.25">
      <c r="A13" s="14"/>
      <c r="B13" s="29"/>
      <c r="C13" s="30"/>
      <c r="D13" s="13" t="str">
        <f>Sheet1!C14</f>
        <v>Jaminan sosial kesehatan Perangkat Desa dan Kepala Desa</v>
      </c>
      <c r="E13" s="39">
        <v>18</v>
      </c>
      <c r="F13" s="29"/>
      <c r="G13" s="39" t="s">
        <v>2</v>
      </c>
      <c r="H13" s="40" t="s">
        <v>172</v>
      </c>
      <c r="I13" s="40">
        <v>10</v>
      </c>
      <c r="J13" s="40">
        <v>0</v>
      </c>
      <c r="K13" s="40">
        <f t="shared" ref="K13:K37" si="0">I13+J13</f>
        <v>10</v>
      </c>
      <c r="L13" s="34">
        <v>2909436</v>
      </c>
      <c r="M13" s="39" t="s">
        <v>128</v>
      </c>
    </row>
    <row r="14" spans="1:13" ht="17.100000000000001" customHeight="1" x14ac:dyDescent="0.25">
      <c r="A14" s="14"/>
      <c r="B14" s="29"/>
      <c r="C14" s="40"/>
      <c r="D14" s="13" t="str">
        <f>Sheet1!C15</f>
        <v>Jaminan sosial Ketenagakerjaan Perangkat Desa dan Kepala Desa</v>
      </c>
      <c r="E14" s="39">
        <v>18</v>
      </c>
      <c r="F14" s="29"/>
      <c r="G14" s="39" t="s">
        <v>2</v>
      </c>
      <c r="H14" s="40" t="s">
        <v>172</v>
      </c>
      <c r="I14" s="40">
        <v>10</v>
      </c>
      <c r="J14" s="40">
        <v>0</v>
      </c>
      <c r="K14" s="40">
        <f t="shared" si="0"/>
        <v>10</v>
      </c>
      <c r="L14" s="34">
        <v>9924960</v>
      </c>
      <c r="M14" s="39" t="s">
        <v>128</v>
      </c>
    </row>
    <row r="15" spans="1:13" ht="17.100000000000001" customHeight="1" x14ac:dyDescent="0.25">
      <c r="A15" s="14"/>
      <c r="B15" s="29"/>
      <c r="C15" s="40"/>
      <c r="D15" s="13" t="str">
        <f>Sheet1!C16</f>
        <v>Jaminan sosial Ketenagakerjaan BPD dan Staf Perangkat Desa</v>
      </c>
      <c r="E15" s="39">
        <v>18</v>
      </c>
      <c r="F15" s="29"/>
      <c r="G15" s="39" t="s">
        <v>2</v>
      </c>
      <c r="H15" s="40" t="s">
        <v>172</v>
      </c>
      <c r="I15" s="40">
        <v>7</v>
      </c>
      <c r="J15" s="40">
        <v>3</v>
      </c>
      <c r="K15" s="40">
        <f t="shared" si="0"/>
        <v>10</v>
      </c>
      <c r="L15" s="34">
        <f>12750*10*12</f>
        <v>1530000</v>
      </c>
      <c r="M15" s="39" t="s">
        <v>128</v>
      </c>
    </row>
    <row r="16" spans="1:13" ht="17.100000000000001" customHeight="1" x14ac:dyDescent="0.25">
      <c r="A16" s="14"/>
      <c r="B16" s="29"/>
      <c r="C16" s="40"/>
      <c r="D16" s="13" t="str">
        <f>Sheet1!C17</f>
        <v>Jaminan sosial Ketenagakerjaan RT / RW</v>
      </c>
      <c r="E16" s="39">
        <v>18</v>
      </c>
      <c r="F16" s="29"/>
      <c r="G16" s="39" t="s">
        <v>2</v>
      </c>
      <c r="H16" s="40" t="s">
        <v>175</v>
      </c>
      <c r="I16" s="40">
        <v>76</v>
      </c>
      <c r="J16" s="40">
        <v>0</v>
      </c>
      <c r="K16" s="40">
        <f t="shared" si="0"/>
        <v>76</v>
      </c>
      <c r="L16" s="34">
        <f>76*12750*12</f>
        <v>11628000</v>
      </c>
      <c r="M16" s="39" t="s">
        <v>128</v>
      </c>
    </row>
    <row r="17" spans="1:13" ht="17.100000000000001" customHeight="1" x14ac:dyDescent="0.25">
      <c r="A17" s="14"/>
      <c r="B17" s="29"/>
      <c r="C17" s="40"/>
      <c r="D17" s="13" t="str">
        <f>Sheet1!C18</f>
        <v>Tunjangan BPD</v>
      </c>
      <c r="E17" s="39">
        <v>18</v>
      </c>
      <c r="F17" s="29"/>
      <c r="G17" s="39" t="s">
        <v>2</v>
      </c>
      <c r="H17" s="40" t="s">
        <v>127</v>
      </c>
      <c r="I17" s="40">
        <v>6</v>
      </c>
      <c r="J17" s="40">
        <v>3</v>
      </c>
      <c r="K17" s="40">
        <f t="shared" si="0"/>
        <v>9</v>
      </c>
      <c r="L17" s="34">
        <v>56400000</v>
      </c>
      <c r="M17" s="39" t="s">
        <v>128</v>
      </c>
    </row>
    <row r="18" spans="1:13" ht="17.100000000000001" customHeight="1" x14ac:dyDescent="0.25">
      <c r="A18" s="14"/>
      <c r="B18" s="29"/>
      <c r="C18" s="40"/>
      <c r="D18" s="13" t="str">
        <f>Sheet1!C19</f>
        <v>Insentif RT/RW</v>
      </c>
      <c r="E18" s="39">
        <v>18</v>
      </c>
      <c r="F18" s="29"/>
      <c r="G18" s="39" t="s">
        <v>2</v>
      </c>
      <c r="H18" s="40" t="s">
        <v>175</v>
      </c>
      <c r="I18" s="40">
        <v>76</v>
      </c>
      <c r="J18" s="40">
        <v>0</v>
      </c>
      <c r="K18" s="40">
        <f t="shared" si="0"/>
        <v>76</v>
      </c>
      <c r="L18" s="34">
        <v>182400000</v>
      </c>
      <c r="M18" s="39" t="s">
        <v>128</v>
      </c>
    </row>
    <row r="19" spans="1:13" ht="17.100000000000001" customHeight="1" x14ac:dyDescent="0.25">
      <c r="A19" s="14"/>
      <c r="B19" s="29"/>
      <c r="C19" s="40"/>
      <c r="D19" s="13" t="str">
        <f>Sheet1!C20</f>
        <v>Honor Staf</v>
      </c>
      <c r="E19" s="39">
        <v>18</v>
      </c>
      <c r="F19" s="29"/>
      <c r="G19" s="39" t="s">
        <v>2</v>
      </c>
      <c r="H19" s="40" t="s">
        <v>176</v>
      </c>
      <c r="I19" s="40">
        <v>1</v>
      </c>
      <c r="J19" s="40">
        <v>1</v>
      </c>
      <c r="K19" s="40">
        <f t="shared" si="0"/>
        <v>2</v>
      </c>
      <c r="L19" s="34">
        <f>3000000*12</f>
        <v>36000000</v>
      </c>
      <c r="M19" s="39" t="s">
        <v>128</v>
      </c>
    </row>
    <row r="20" spans="1:13" ht="17.100000000000001" customHeight="1" x14ac:dyDescent="0.25">
      <c r="A20" s="14"/>
      <c r="B20" s="29"/>
      <c r="C20" s="40"/>
      <c r="D20" s="13" t="str">
        <f>Sheet1!C21</f>
        <v>Honor KPM</v>
      </c>
      <c r="E20" s="39">
        <v>18</v>
      </c>
      <c r="F20" s="29"/>
      <c r="G20" s="39" t="s">
        <v>2</v>
      </c>
      <c r="H20" s="40" t="s">
        <v>133</v>
      </c>
      <c r="I20" s="40">
        <v>0</v>
      </c>
      <c r="J20" s="40">
        <v>1</v>
      </c>
      <c r="K20" s="40">
        <f t="shared" si="0"/>
        <v>1</v>
      </c>
      <c r="L20" s="34">
        <f>500000*12</f>
        <v>6000000</v>
      </c>
      <c r="M20" s="39" t="s">
        <v>128</v>
      </c>
    </row>
    <row r="21" spans="1:13" ht="17.100000000000001" customHeight="1" x14ac:dyDescent="0.25">
      <c r="A21" s="14"/>
      <c r="B21" s="29"/>
      <c r="C21" s="40"/>
      <c r="D21" s="13" t="str">
        <f>Sheet1!C22</f>
        <v>Pulsa Listrik Kantor Desa</v>
      </c>
      <c r="E21" s="39">
        <v>18</v>
      </c>
      <c r="F21" s="29"/>
      <c r="G21" s="39" t="s">
        <v>2</v>
      </c>
      <c r="H21" s="40" t="s">
        <v>177</v>
      </c>
      <c r="I21" s="40"/>
      <c r="J21" s="40"/>
      <c r="K21" s="40">
        <f t="shared" si="0"/>
        <v>0</v>
      </c>
      <c r="L21" s="34">
        <f>150000*12</f>
        <v>1800000</v>
      </c>
      <c r="M21" s="39" t="s">
        <v>128</v>
      </c>
    </row>
    <row r="22" spans="1:13" ht="17.100000000000001" customHeight="1" x14ac:dyDescent="0.25">
      <c r="A22" s="14"/>
      <c r="B22" s="29"/>
      <c r="C22" s="40"/>
      <c r="D22" s="13" t="str">
        <f>Sheet1!C23</f>
        <v>Langganan Internet</v>
      </c>
      <c r="E22" s="39">
        <v>18</v>
      </c>
      <c r="F22" s="29"/>
      <c r="G22" s="39" t="s">
        <v>2</v>
      </c>
      <c r="H22" s="40" t="s">
        <v>177</v>
      </c>
      <c r="I22" s="40"/>
      <c r="J22" s="40"/>
      <c r="K22" s="40">
        <f t="shared" si="0"/>
        <v>0</v>
      </c>
      <c r="L22" s="34">
        <f>250000*12</f>
        <v>3000000</v>
      </c>
      <c r="M22" s="39" t="s">
        <v>128</v>
      </c>
    </row>
    <row r="23" spans="1:13" ht="17.100000000000001" customHeight="1" x14ac:dyDescent="0.25">
      <c r="A23" s="14"/>
      <c r="B23" s="29"/>
      <c r="C23" s="40"/>
      <c r="D23" s="13" t="str">
        <f>Sheet1!C24</f>
        <v>Honor Operator Desa</v>
      </c>
      <c r="E23" s="39">
        <v>18</v>
      </c>
      <c r="F23" s="29"/>
      <c r="G23" s="39" t="s">
        <v>2</v>
      </c>
      <c r="H23" s="40" t="s">
        <v>133</v>
      </c>
      <c r="I23" s="40">
        <v>1</v>
      </c>
      <c r="J23" s="40">
        <v>0</v>
      </c>
      <c r="K23" s="40">
        <f t="shared" si="0"/>
        <v>1</v>
      </c>
      <c r="L23" s="34">
        <v>6000000</v>
      </c>
      <c r="M23" s="39" t="s">
        <v>128</v>
      </c>
    </row>
    <row r="24" spans="1:13" ht="17.100000000000001" customHeight="1" x14ac:dyDescent="0.25">
      <c r="A24" s="14"/>
      <c r="B24" s="29"/>
      <c r="C24" s="40"/>
      <c r="D24" s="13" t="str">
        <f>Sheet1!C25</f>
        <v>Upah Petugas Kebersihan dan keamanan kantor Desa</v>
      </c>
      <c r="E24" s="39">
        <v>18</v>
      </c>
      <c r="F24" s="29"/>
      <c r="G24" s="39" t="s">
        <v>2</v>
      </c>
      <c r="H24" s="40" t="s">
        <v>133</v>
      </c>
      <c r="I24" s="40">
        <v>1</v>
      </c>
      <c r="J24" s="40">
        <v>0</v>
      </c>
      <c r="K24" s="40">
        <f t="shared" si="0"/>
        <v>1</v>
      </c>
      <c r="L24" s="34">
        <f>750000*12</f>
        <v>9000000</v>
      </c>
      <c r="M24" s="39" t="s">
        <v>128</v>
      </c>
    </row>
    <row r="25" spans="1:13" ht="17.100000000000001" customHeight="1" x14ac:dyDescent="0.25">
      <c r="A25" s="14"/>
      <c r="B25" s="29"/>
      <c r="C25" s="40"/>
      <c r="D25" s="13" t="str">
        <f>Sheet1!C26</f>
        <v>Operasional PPKD + PKPKD</v>
      </c>
      <c r="E25" s="39">
        <v>18</v>
      </c>
      <c r="F25" s="29"/>
      <c r="G25" s="39" t="s">
        <v>2</v>
      </c>
      <c r="H25" s="40" t="s">
        <v>177</v>
      </c>
      <c r="I25" s="40"/>
      <c r="J25" s="40"/>
      <c r="K25" s="40">
        <f t="shared" si="0"/>
        <v>0</v>
      </c>
      <c r="L25" s="34">
        <v>15000000</v>
      </c>
      <c r="M25" s="39" t="s">
        <v>128</v>
      </c>
    </row>
    <row r="26" spans="1:13" ht="17.100000000000001" customHeight="1" x14ac:dyDescent="0.25">
      <c r="A26" s="14"/>
      <c r="B26" s="29"/>
      <c r="C26" s="40"/>
      <c r="D26" s="13" t="str">
        <f>Sheet1!C27</f>
        <v>Operasional TFK</v>
      </c>
      <c r="E26" s="39">
        <v>18</v>
      </c>
      <c r="F26" s="29"/>
      <c r="G26" s="39" t="s">
        <v>2</v>
      </c>
      <c r="H26" s="40" t="s">
        <v>178</v>
      </c>
      <c r="I26" s="40"/>
      <c r="J26" s="40"/>
      <c r="K26" s="40">
        <f t="shared" si="0"/>
        <v>0</v>
      </c>
      <c r="L26" s="34">
        <v>7400000</v>
      </c>
      <c r="M26" s="39" t="s">
        <v>128</v>
      </c>
    </row>
    <row r="27" spans="1:13" ht="17.100000000000001" customHeight="1" x14ac:dyDescent="0.25">
      <c r="A27" s="14"/>
      <c r="B27" s="29"/>
      <c r="C27" s="40"/>
      <c r="D27" s="13" t="str">
        <f>Sheet1!C28</f>
        <v>Pengadaan Baju Seragam RT/RW</v>
      </c>
      <c r="E27" s="39">
        <v>18</v>
      </c>
      <c r="F27" s="29"/>
      <c r="G27" s="39" t="s">
        <v>2</v>
      </c>
      <c r="H27" s="40" t="s">
        <v>175</v>
      </c>
      <c r="I27" s="40">
        <v>76</v>
      </c>
      <c r="J27" s="40">
        <v>0</v>
      </c>
      <c r="K27" s="40">
        <f t="shared" si="0"/>
        <v>76</v>
      </c>
      <c r="L27" s="34">
        <f>76*350000</f>
        <v>26600000</v>
      </c>
      <c r="M27" s="39" t="s">
        <v>128</v>
      </c>
    </row>
    <row r="28" spans="1:13" ht="17.100000000000001" customHeight="1" x14ac:dyDescent="0.25">
      <c r="A28" s="14"/>
      <c r="B28" s="29"/>
      <c r="C28" s="40"/>
      <c r="D28" s="13" t="str">
        <f>Sheet1!C29</f>
        <v>Musyawarah Desa</v>
      </c>
      <c r="E28" s="39">
        <v>18</v>
      </c>
      <c r="F28" s="29"/>
      <c r="G28" s="39" t="s">
        <v>2</v>
      </c>
      <c r="H28" s="40" t="s">
        <v>182</v>
      </c>
      <c r="I28" s="40"/>
      <c r="J28" s="40"/>
      <c r="K28" s="40">
        <f t="shared" si="0"/>
        <v>0</v>
      </c>
      <c r="L28" s="34">
        <v>15000000</v>
      </c>
      <c r="M28" s="39" t="s">
        <v>128</v>
      </c>
    </row>
    <row r="29" spans="1:13" ht="17.100000000000001" customHeight="1" x14ac:dyDescent="0.25">
      <c r="A29" s="14"/>
      <c r="B29" s="29"/>
      <c r="C29" s="40"/>
      <c r="D29" s="13" t="str">
        <f>Sheet1!C30</f>
        <v xml:space="preserve">Rapat koordinasi </v>
      </c>
      <c r="E29" s="39">
        <v>18</v>
      </c>
      <c r="F29" s="29"/>
      <c r="G29" s="39" t="s">
        <v>2</v>
      </c>
      <c r="H29" s="40" t="s">
        <v>179</v>
      </c>
      <c r="I29" s="40"/>
      <c r="J29" s="40"/>
      <c r="K29" s="40">
        <f t="shared" si="0"/>
        <v>0</v>
      </c>
      <c r="L29" s="34">
        <v>7000000</v>
      </c>
      <c r="M29" s="39" t="s">
        <v>128</v>
      </c>
    </row>
    <row r="30" spans="1:13" ht="17.100000000000001" customHeight="1" x14ac:dyDescent="0.25">
      <c r="A30" s="14"/>
      <c r="B30" s="29"/>
      <c r="C30" s="40"/>
      <c r="D30" s="13" t="str">
        <f>Sheet1!C31</f>
        <v>ATK Kantor Desa</v>
      </c>
      <c r="E30" s="39">
        <v>18</v>
      </c>
      <c r="F30" s="29"/>
      <c r="G30" s="39" t="s">
        <v>2</v>
      </c>
      <c r="H30" s="40" t="s">
        <v>178</v>
      </c>
      <c r="I30" s="40"/>
      <c r="J30" s="40"/>
      <c r="K30" s="40">
        <f t="shared" si="0"/>
        <v>0</v>
      </c>
      <c r="L30" s="34">
        <v>7500000</v>
      </c>
      <c r="M30" s="39" t="s">
        <v>128</v>
      </c>
    </row>
    <row r="31" spans="1:13" ht="17.100000000000001" customHeight="1" x14ac:dyDescent="0.25">
      <c r="A31" s="14"/>
      <c r="B31" s="29"/>
      <c r="C31" s="40"/>
      <c r="D31" s="13" t="str">
        <f>Sheet1!C32</f>
        <v>Pengadaan Lemari Kantor Desa</v>
      </c>
      <c r="E31" s="39">
        <v>18</v>
      </c>
      <c r="F31" s="29"/>
      <c r="G31" s="39" t="s">
        <v>2</v>
      </c>
      <c r="H31" s="40" t="s">
        <v>184</v>
      </c>
      <c r="I31" s="40"/>
      <c r="J31" s="40"/>
      <c r="K31" s="40">
        <f t="shared" si="0"/>
        <v>0</v>
      </c>
      <c r="L31" s="34">
        <v>10000000</v>
      </c>
      <c r="M31" s="39" t="s">
        <v>128</v>
      </c>
    </row>
    <row r="32" spans="1:13" ht="17.100000000000001" customHeight="1" x14ac:dyDescent="0.25">
      <c r="A32" s="14"/>
      <c r="B32" s="29"/>
      <c r="C32" s="40"/>
      <c r="D32" s="13" t="str">
        <f>Sheet1!C33</f>
        <v>Isbath Nikah</v>
      </c>
      <c r="E32" s="39">
        <v>18</v>
      </c>
      <c r="F32" s="29"/>
      <c r="G32" s="39" t="s">
        <v>2</v>
      </c>
      <c r="H32" s="40" t="s">
        <v>134</v>
      </c>
      <c r="I32" s="40"/>
      <c r="J32" s="40"/>
      <c r="K32" s="40">
        <f t="shared" si="0"/>
        <v>0</v>
      </c>
      <c r="L32" s="34">
        <v>5000000</v>
      </c>
      <c r="M32" s="39" t="s">
        <v>128</v>
      </c>
    </row>
    <row r="33" spans="1:13" ht="17.100000000000001" customHeight="1" x14ac:dyDescent="0.25">
      <c r="A33" s="14"/>
      <c r="B33" s="29"/>
      <c r="C33" s="40"/>
      <c r="D33" s="13" t="str">
        <f>Sheet1!C34</f>
        <v>Pendataan Desa</v>
      </c>
      <c r="E33" s="39">
        <v>18</v>
      </c>
      <c r="F33" s="29"/>
      <c r="G33" s="39" t="s">
        <v>2</v>
      </c>
      <c r="H33" s="40" t="s">
        <v>134</v>
      </c>
      <c r="I33" s="40"/>
      <c r="J33" s="40"/>
      <c r="K33" s="40">
        <f t="shared" si="0"/>
        <v>0</v>
      </c>
      <c r="L33" s="34">
        <v>15000000</v>
      </c>
      <c r="M33" s="39" t="s">
        <v>136</v>
      </c>
    </row>
    <row r="34" spans="1:13" ht="17.100000000000001" customHeight="1" x14ac:dyDescent="0.25">
      <c r="A34" s="14"/>
      <c r="B34" s="29"/>
      <c r="C34" s="40"/>
      <c r="D34" s="13" t="str">
        <f>Sheet1!C35</f>
        <v>Tunjangan Kades dan Perangkat Desa</v>
      </c>
      <c r="E34" s="39">
        <v>18</v>
      </c>
      <c r="F34" s="29"/>
      <c r="G34" s="39" t="s">
        <v>2</v>
      </c>
      <c r="H34" s="40" t="s">
        <v>172</v>
      </c>
      <c r="I34" s="40">
        <v>10</v>
      </c>
      <c r="J34" s="40">
        <v>0</v>
      </c>
      <c r="K34" s="40">
        <f t="shared" si="0"/>
        <v>10</v>
      </c>
      <c r="L34" s="34">
        <f>(2171000*9)+3000000</f>
        <v>22539000</v>
      </c>
      <c r="M34" s="39" t="s">
        <v>9</v>
      </c>
    </row>
    <row r="35" spans="1:13" ht="17.100000000000001" customHeight="1" x14ac:dyDescent="0.25">
      <c r="A35" s="14"/>
      <c r="B35" s="29"/>
      <c r="C35" s="40"/>
      <c r="D35" s="13" t="str">
        <f>Sheet1!C36</f>
        <v>Tambahan Tunjangan BPD</v>
      </c>
      <c r="E35" s="39">
        <v>18</v>
      </c>
      <c r="F35" s="29"/>
      <c r="G35" s="39" t="s">
        <v>2</v>
      </c>
      <c r="H35" s="40" t="s">
        <v>127</v>
      </c>
      <c r="I35" s="40">
        <v>6</v>
      </c>
      <c r="J35" s="40">
        <v>3</v>
      </c>
      <c r="K35" s="40">
        <f t="shared" si="0"/>
        <v>9</v>
      </c>
      <c r="L35" s="34">
        <v>4700000</v>
      </c>
      <c r="M35" s="39" t="s">
        <v>9</v>
      </c>
    </row>
    <row r="36" spans="1:13" ht="17.100000000000001" customHeight="1" x14ac:dyDescent="0.25">
      <c r="A36" s="14"/>
      <c r="B36" s="29"/>
      <c r="C36" s="40"/>
      <c r="D36" s="13" t="str">
        <f>Sheet1!C37</f>
        <v>Operasional Perjalanan Dinas Kepala Desa</v>
      </c>
      <c r="E36" s="39">
        <v>18</v>
      </c>
      <c r="F36" s="29"/>
      <c r="G36" s="39" t="s">
        <v>2</v>
      </c>
      <c r="H36" s="40" t="s">
        <v>180</v>
      </c>
      <c r="I36" s="40"/>
      <c r="J36" s="40"/>
      <c r="K36" s="40">
        <f t="shared" si="0"/>
        <v>0</v>
      </c>
      <c r="L36" s="34">
        <v>5000000</v>
      </c>
      <c r="M36" s="39" t="s">
        <v>9</v>
      </c>
    </row>
    <row r="37" spans="1:13" ht="17.100000000000001" customHeight="1" x14ac:dyDescent="0.25">
      <c r="A37" s="14"/>
      <c r="B37" s="29"/>
      <c r="C37" s="40"/>
      <c r="D37" s="13" t="str">
        <f>Sheet1!C38</f>
        <v>Tunjangan petugas kebersihan dan keamanan kantor desa</v>
      </c>
      <c r="E37" s="39">
        <v>18</v>
      </c>
      <c r="F37" s="29"/>
      <c r="G37" s="39" t="s">
        <v>2</v>
      </c>
      <c r="H37" s="40" t="s">
        <v>133</v>
      </c>
      <c r="I37" s="40">
        <v>1</v>
      </c>
      <c r="J37" s="40">
        <v>0</v>
      </c>
      <c r="K37" s="40">
        <f t="shared" si="0"/>
        <v>1</v>
      </c>
      <c r="L37" s="34">
        <f>250000*12</f>
        <v>3000000</v>
      </c>
      <c r="M37" s="39" t="s">
        <v>9</v>
      </c>
    </row>
    <row r="38" spans="1:13" ht="26.45" customHeight="1" x14ac:dyDescent="0.3">
      <c r="A38" s="72" t="s">
        <v>45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48">
        <f>SUM(L12:L37)</f>
        <v>743547396</v>
      </c>
      <c r="M38" s="47"/>
    </row>
    <row r="39" spans="1:13" ht="12.95" x14ac:dyDescent="0.3">
      <c r="A39" s="14"/>
      <c r="B39" s="29" t="s">
        <v>44</v>
      </c>
      <c r="C39" s="30"/>
      <c r="D39" s="14" t="str">
        <f>Sheet1!C39</f>
        <v>Pengecatan Pendopo Kantor Desa</v>
      </c>
      <c r="E39" s="40">
        <v>9</v>
      </c>
      <c r="F39" s="14"/>
      <c r="G39" s="39" t="s">
        <v>2</v>
      </c>
      <c r="H39" s="40" t="s">
        <v>134</v>
      </c>
      <c r="I39" s="30" t="s">
        <v>137</v>
      </c>
      <c r="J39" s="40" t="s">
        <v>137</v>
      </c>
      <c r="K39" s="40" t="s">
        <v>137</v>
      </c>
      <c r="L39" s="35">
        <v>5000000</v>
      </c>
      <c r="M39" s="39" t="s">
        <v>128</v>
      </c>
    </row>
    <row r="40" spans="1:13" ht="12.95" x14ac:dyDescent="0.3">
      <c r="A40" s="14"/>
      <c r="B40" s="29"/>
      <c r="C40" s="40"/>
      <c r="D40" s="14" t="str">
        <f>Sheet1!C40</f>
        <v>Skat Ruang kerja sekretariat</v>
      </c>
      <c r="E40" s="40">
        <v>9</v>
      </c>
      <c r="F40" s="14"/>
      <c r="G40" s="39" t="s">
        <v>2</v>
      </c>
      <c r="H40" s="40" t="s">
        <v>134</v>
      </c>
      <c r="I40" s="40" t="s">
        <v>137</v>
      </c>
      <c r="J40" s="40" t="s">
        <v>137</v>
      </c>
      <c r="K40" s="40" t="s">
        <v>137</v>
      </c>
      <c r="L40" s="35">
        <v>50000000</v>
      </c>
      <c r="M40" s="39" t="s">
        <v>128</v>
      </c>
    </row>
    <row r="41" spans="1:13" ht="12.95" x14ac:dyDescent="0.3">
      <c r="A41" s="14"/>
      <c r="B41" s="29"/>
      <c r="C41" s="40"/>
      <c r="D41" s="14" t="str">
        <f>Sheet1!C41</f>
        <v>Rehab Pintu dan Jendela Kantor Desa</v>
      </c>
      <c r="E41" s="40">
        <v>9</v>
      </c>
      <c r="F41" s="14"/>
      <c r="G41" s="39" t="s">
        <v>2</v>
      </c>
      <c r="H41" s="40" t="s">
        <v>134</v>
      </c>
      <c r="I41" s="40" t="s">
        <v>137</v>
      </c>
      <c r="J41" s="40" t="s">
        <v>137</v>
      </c>
      <c r="K41" s="40" t="s">
        <v>137</v>
      </c>
      <c r="L41" s="35">
        <v>75000000</v>
      </c>
      <c r="M41" s="39" t="s">
        <v>128</v>
      </c>
    </row>
    <row r="42" spans="1:13" ht="12.95" x14ac:dyDescent="0.3">
      <c r="A42" s="14"/>
      <c r="B42" s="29"/>
      <c r="C42" s="40"/>
      <c r="D42" s="14" t="str">
        <f>Sheet1!C42</f>
        <v>Pemberian PMT Posyandu</v>
      </c>
      <c r="E42" s="40">
        <v>9</v>
      </c>
      <c r="F42" s="14"/>
      <c r="G42" s="39" t="s">
        <v>2</v>
      </c>
      <c r="H42" s="40" t="s">
        <v>134</v>
      </c>
      <c r="I42" s="40" t="s">
        <v>137</v>
      </c>
      <c r="J42" s="40" t="s">
        <v>137</v>
      </c>
      <c r="K42" s="40" t="s">
        <v>137</v>
      </c>
      <c r="L42" s="35">
        <v>9600000</v>
      </c>
      <c r="M42" s="40" t="s">
        <v>128</v>
      </c>
    </row>
    <row r="43" spans="1:13" x14ac:dyDescent="0.25">
      <c r="A43" s="14"/>
      <c r="B43" s="29"/>
      <c r="C43" s="40"/>
      <c r="D43" s="14" t="str">
        <f>Sheet1!C43</f>
        <v>Kegiatan Germas</v>
      </c>
      <c r="E43" s="40">
        <v>9</v>
      </c>
      <c r="F43" s="14"/>
      <c r="G43" s="39" t="s">
        <v>2</v>
      </c>
      <c r="H43" s="40" t="s">
        <v>134</v>
      </c>
      <c r="I43" s="40" t="s">
        <v>137</v>
      </c>
      <c r="J43" s="40" t="s">
        <v>137</v>
      </c>
      <c r="K43" s="40" t="s">
        <v>137</v>
      </c>
      <c r="L43" s="35">
        <v>6000000</v>
      </c>
      <c r="M43" s="40" t="s">
        <v>128</v>
      </c>
    </row>
    <row r="44" spans="1:13" x14ac:dyDescent="0.25">
      <c r="A44" s="14"/>
      <c r="B44" s="29"/>
      <c r="C44" s="40"/>
      <c r="D44" s="14" t="str">
        <f>Sheet1!C44</f>
        <v>Pembangunan Rumah Layak Huni</v>
      </c>
      <c r="E44" s="40">
        <v>9</v>
      </c>
      <c r="F44" s="14"/>
      <c r="G44" s="54" t="s">
        <v>2</v>
      </c>
      <c r="H44" s="40" t="s">
        <v>134</v>
      </c>
      <c r="I44" s="40" t="s">
        <v>137</v>
      </c>
      <c r="J44" s="40" t="s">
        <v>137</v>
      </c>
      <c r="K44" s="40" t="s">
        <v>137</v>
      </c>
      <c r="L44" s="35">
        <v>6000000</v>
      </c>
      <c r="M44" s="40" t="s">
        <v>128</v>
      </c>
    </row>
    <row r="45" spans="1:13" x14ac:dyDescent="0.25">
      <c r="A45" s="14"/>
      <c r="B45" s="29"/>
      <c r="C45" s="40"/>
      <c r="D45" s="14" t="str">
        <f>Sheet1!C45</f>
        <v>Pengelolaan Perpustakaan Milik Desa (Pengadaan Rak dan Buku)</v>
      </c>
      <c r="E45" s="40">
        <v>9</v>
      </c>
      <c r="F45" s="14"/>
      <c r="G45" s="40" t="s">
        <v>2</v>
      </c>
      <c r="H45" s="40" t="s">
        <v>134</v>
      </c>
      <c r="I45" s="40"/>
      <c r="J45" s="40"/>
      <c r="K45" s="40"/>
      <c r="L45" s="35">
        <v>150000000</v>
      </c>
      <c r="M45" s="40" t="s">
        <v>136</v>
      </c>
    </row>
    <row r="46" spans="1:13" ht="12.95" x14ac:dyDescent="0.3">
      <c r="A46" s="14"/>
      <c r="B46" s="29"/>
      <c r="C46" s="40"/>
      <c r="D46" s="14" t="str">
        <f>Sheet1!C46</f>
        <v>Pembangunan Jalan Usaha Tani</v>
      </c>
      <c r="E46" s="40">
        <v>9</v>
      </c>
      <c r="F46" s="14"/>
      <c r="G46" s="40" t="s">
        <v>2</v>
      </c>
      <c r="H46" s="40" t="s">
        <v>180</v>
      </c>
      <c r="I46" s="40"/>
      <c r="J46" s="40"/>
      <c r="K46" s="40"/>
      <c r="L46" s="35">
        <v>360000000</v>
      </c>
      <c r="M46" s="40" t="s">
        <v>136</v>
      </c>
    </row>
    <row r="47" spans="1:13" ht="12.95" x14ac:dyDescent="0.3">
      <c r="A47" s="14"/>
      <c r="B47" s="29"/>
      <c r="C47" s="40"/>
      <c r="D47" s="14" t="str">
        <f>Sheet1!C47</f>
        <v>Penyelenggaraan Konvergensi Stunting</v>
      </c>
      <c r="E47" s="40">
        <v>9</v>
      </c>
      <c r="F47" s="14"/>
      <c r="G47" s="40" t="s">
        <v>2</v>
      </c>
      <c r="H47" s="40" t="s">
        <v>134</v>
      </c>
      <c r="I47" s="40"/>
      <c r="J47" s="40"/>
      <c r="K47" s="40"/>
      <c r="L47" s="35">
        <v>65000000</v>
      </c>
      <c r="M47" s="40" t="s">
        <v>136</v>
      </c>
    </row>
    <row r="48" spans="1:13" ht="12.95" x14ac:dyDescent="0.3">
      <c r="A48" s="14"/>
      <c r="B48" s="29"/>
      <c r="C48" s="40"/>
      <c r="D48" s="14" t="str">
        <f>Sheet1!C48</f>
        <v>Penyelenggaraan Kegiatan RDS Posyandu dan Polindes</v>
      </c>
      <c r="E48" s="40">
        <v>9</v>
      </c>
      <c r="F48" s="14"/>
      <c r="G48" s="40" t="s">
        <v>2</v>
      </c>
      <c r="H48" s="40" t="s">
        <v>134</v>
      </c>
      <c r="I48" s="40"/>
      <c r="J48" s="40"/>
      <c r="K48" s="40"/>
      <c r="L48" s="35">
        <v>35000000</v>
      </c>
      <c r="M48" s="40" t="s">
        <v>136</v>
      </c>
    </row>
    <row r="49" spans="1:13" ht="12.95" x14ac:dyDescent="0.3">
      <c r="A49" s="14"/>
      <c r="B49" s="29"/>
      <c r="C49" s="40"/>
      <c r="D49" s="14" t="str">
        <f>Sheet1!C49</f>
        <v>Penanganan Covid - 19</v>
      </c>
      <c r="E49" s="40">
        <v>9</v>
      </c>
      <c r="F49" s="14"/>
      <c r="G49" s="40" t="s">
        <v>2</v>
      </c>
      <c r="H49" s="40" t="s">
        <v>134</v>
      </c>
      <c r="I49" s="40"/>
      <c r="J49" s="40"/>
      <c r="K49" s="40"/>
      <c r="L49" s="35">
        <v>108000000</v>
      </c>
      <c r="M49" s="40" t="s">
        <v>136</v>
      </c>
    </row>
    <row r="50" spans="1:13" ht="12.95" x14ac:dyDescent="0.3">
      <c r="A50" s="14"/>
      <c r="B50" s="29"/>
      <c r="C50" s="40"/>
      <c r="D50" s="14" t="str">
        <f>Sheet1!C50</f>
        <v>Padat Karya Tunai Desa ( Pembersihan Saluran Irigasi )</v>
      </c>
      <c r="E50" s="40">
        <v>9</v>
      </c>
      <c r="F50" s="14"/>
      <c r="G50" s="40" t="s">
        <v>2</v>
      </c>
      <c r="H50" s="40" t="s">
        <v>134</v>
      </c>
      <c r="I50" s="40"/>
      <c r="J50" s="40"/>
      <c r="K50" s="40"/>
      <c r="L50" s="35">
        <v>25000000</v>
      </c>
      <c r="M50" s="40" t="s">
        <v>136</v>
      </c>
    </row>
    <row r="51" spans="1:13" ht="12.95" x14ac:dyDescent="0.3">
      <c r="A51" s="14"/>
      <c r="B51" s="29"/>
      <c r="C51" s="40"/>
      <c r="D51" s="14" t="str">
        <f>Sheet1!C51</f>
        <v>Penbangunan TPT</v>
      </c>
      <c r="E51" s="40">
        <v>9</v>
      </c>
      <c r="F51" s="14"/>
      <c r="G51" s="40" t="s">
        <v>2</v>
      </c>
      <c r="H51" s="40" t="s">
        <v>134</v>
      </c>
      <c r="I51" s="40"/>
      <c r="J51" s="40"/>
      <c r="K51" s="40"/>
      <c r="L51" s="35">
        <v>67000000</v>
      </c>
      <c r="M51" s="40" t="s">
        <v>188</v>
      </c>
    </row>
    <row r="52" spans="1:13" ht="12.95" x14ac:dyDescent="0.3">
      <c r="A52" s="14"/>
      <c r="B52" s="29"/>
      <c r="C52" s="40"/>
      <c r="D52" s="14" t="str">
        <f>Sheet1!C52</f>
        <v>Pengadaan Gerobak Sampah dan Bak Sampah</v>
      </c>
      <c r="E52" s="40">
        <v>9</v>
      </c>
      <c r="F52" s="14"/>
      <c r="G52" s="40" t="s">
        <v>2</v>
      </c>
      <c r="H52" s="40" t="s">
        <v>134</v>
      </c>
      <c r="I52" s="40"/>
      <c r="J52" s="40"/>
      <c r="K52" s="40"/>
      <c r="L52" s="35">
        <v>13197000</v>
      </c>
      <c r="M52" s="40" t="s">
        <v>188</v>
      </c>
    </row>
    <row r="53" spans="1:13" ht="12.95" x14ac:dyDescent="0.3">
      <c r="A53" s="14"/>
      <c r="B53" s="29"/>
      <c r="C53" s="40"/>
      <c r="D53" s="14" t="str">
        <f>Sheet1!C53</f>
        <v>Pengadaan PJU</v>
      </c>
      <c r="E53" s="40">
        <v>9</v>
      </c>
      <c r="F53" s="14"/>
      <c r="G53" s="40" t="s">
        <v>2</v>
      </c>
      <c r="H53" s="40" t="s">
        <v>189</v>
      </c>
      <c r="I53" s="40"/>
      <c r="J53" s="40"/>
      <c r="K53" s="40"/>
      <c r="L53" s="35">
        <v>176000000</v>
      </c>
      <c r="M53" s="40" t="s">
        <v>136</v>
      </c>
    </row>
    <row r="54" spans="1:13" ht="27.6" customHeight="1" x14ac:dyDescent="0.3">
      <c r="A54" s="72" t="s">
        <v>46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48">
        <f>SUM(L39:L53)</f>
        <v>1150797000</v>
      </c>
      <c r="M54" s="47"/>
    </row>
    <row r="55" spans="1:13" x14ac:dyDescent="0.25">
      <c r="A55" s="14"/>
      <c r="B55" s="29" t="s">
        <v>47</v>
      </c>
      <c r="C55" s="30"/>
      <c r="D55" s="14" t="str">
        <f>Sheet1!C54</f>
        <v>Linmas</v>
      </c>
      <c r="E55" s="40">
        <v>18</v>
      </c>
      <c r="F55" s="14"/>
      <c r="G55" s="40" t="s">
        <v>2</v>
      </c>
      <c r="H55" s="40" t="s">
        <v>138</v>
      </c>
      <c r="I55" s="30"/>
      <c r="J55" s="30"/>
      <c r="K55" s="30"/>
      <c r="L55" s="35">
        <v>3000000</v>
      </c>
      <c r="M55" s="40" t="s">
        <v>128</v>
      </c>
    </row>
    <row r="56" spans="1:13" x14ac:dyDescent="0.25">
      <c r="A56" s="14"/>
      <c r="B56" s="29"/>
      <c r="C56" s="40"/>
      <c r="D56" s="14" t="str">
        <f>Sheet1!C55</f>
        <v>LPMD</v>
      </c>
      <c r="E56" s="40">
        <v>18</v>
      </c>
      <c r="F56" s="14"/>
      <c r="G56" s="40" t="s">
        <v>2</v>
      </c>
      <c r="H56" s="40" t="s">
        <v>139</v>
      </c>
      <c r="I56" s="40"/>
      <c r="J56" s="40"/>
      <c r="K56" s="40"/>
      <c r="L56" s="35">
        <v>4000000</v>
      </c>
      <c r="M56" s="40" t="s">
        <v>128</v>
      </c>
    </row>
    <row r="57" spans="1:13" x14ac:dyDescent="0.25">
      <c r="A57" s="14"/>
      <c r="B57" s="29"/>
      <c r="C57" s="40"/>
      <c r="D57" s="14" t="str">
        <f>Sheet1!C56</f>
        <v>Karang Taruna</v>
      </c>
      <c r="E57" s="40">
        <v>18</v>
      </c>
      <c r="F57" s="14"/>
      <c r="G57" s="40" t="s">
        <v>2</v>
      </c>
      <c r="H57" s="40" t="s">
        <v>135</v>
      </c>
      <c r="I57" s="40"/>
      <c r="J57" s="40"/>
      <c r="K57" s="40"/>
      <c r="L57" s="35">
        <v>3500000</v>
      </c>
      <c r="M57" s="40" t="s">
        <v>128</v>
      </c>
    </row>
    <row r="58" spans="1:13" x14ac:dyDescent="0.25">
      <c r="A58" s="14"/>
      <c r="B58" s="29"/>
      <c r="C58" s="40"/>
      <c r="D58" s="14" t="str">
        <f>Sheet1!C57</f>
        <v>PKK</v>
      </c>
      <c r="E58" s="40">
        <v>16</v>
      </c>
      <c r="F58" s="14"/>
      <c r="G58" s="40" t="s">
        <v>2</v>
      </c>
      <c r="H58" s="40" t="s">
        <v>140</v>
      </c>
      <c r="I58" s="40"/>
      <c r="J58" s="40"/>
      <c r="K58" s="40"/>
      <c r="L58" s="35">
        <v>12000000</v>
      </c>
      <c r="M58" s="40" t="s">
        <v>128</v>
      </c>
    </row>
    <row r="59" spans="1:13" x14ac:dyDescent="0.25">
      <c r="A59" s="14"/>
      <c r="B59" s="29"/>
      <c r="C59" s="40"/>
      <c r="D59" s="14" t="str">
        <f>Sheet1!C58</f>
        <v>Pemberian Paket Sembako Anak Yatim</v>
      </c>
      <c r="E59" s="40">
        <v>2</v>
      </c>
      <c r="F59" s="14"/>
      <c r="G59" s="40" t="s">
        <v>2</v>
      </c>
      <c r="H59" s="40" t="s">
        <v>140</v>
      </c>
      <c r="I59" s="40"/>
      <c r="J59" s="40"/>
      <c r="K59" s="40"/>
      <c r="L59" s="35">
        <f>30*250000</f>
        <v>7500000</v>
      </c>
      <c r="M59" s="40" t="s">
        <v>9</v>
      </c>
    </row>
    <row r="60" spans="1:13" x14ac:dyDescent="0.25">
      <c r="A60" s="14"/>
      <c r="B60" s="29"/>
      <c r="C60" s="40"/>
      <c r="D60" s="14" t="str">
        <f>Sheet1!C59</f>
        <v>Lomba Desa 17 Agustus 2022</v>
      </c>
      <c r="E60" s="40">
        <v>16</v>
      </c>
      <c r="F60" s="14"/>
      <c r="G60" s="40" t="s">
        <v>2</v>
      </c>
      <c r="H60" s="40" t="s">
        <v>135</v>
      </c>
      <c r="I60" s="40"/>
      <c r="J60" s="40"/>
      <c r="K60" s="40"/>
      <c r="L60" s="35">
        <v>5000000</v>
      </c>
      <c r="M60" s="40" t="s">
        <v>9</v>
      </c>
    </row>
    <row r="61" spans="1:13" ht="24" customHeight="1" x14ac:dyDescent="0.25">
      <c r="A61" s="72" t="s">
        <v>48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48">
        <f>SUM(L55:L60)</f>
        <v>35000000</v>
      </c>
      <c r="M61" s="47"/>
    </row>
    <row r="62" spans="1:13" x14ac:dyDescent="0.25">
      <c r="A62" s="14"/>
      <c r="B62" s="29" t="s">
        <v>19</v>
      </c>
      <c r="C62" s="40"/>
      <c r="D62" s="25" t="str">
        <f>Sheet1!C60</f>
        <v>Pembinaan Perangkat Desa dan Staf</v>
      </c>
      <c r="E62" s="40">
        <v>18</v>
      </c>
      <c r="F62" s="14"/>
      <c r="G62" s="40" t="s">
        <v>2</v>
      </c>
      <c r="H62" s="40" t="s">
        <v>134</v>
      </c>
      <c r="I62" s="40"/>
      <c r="J62" s="40"/>
      <c r="K62" s="40"/>
      <c r="L62" s="44">
        <v>5000000</v>
      </c>
      <c r="M62" s="40" t="s">
        <v>9</v>
      </c>
    </row>
    <row r="63" spans="1:13" x14ac:dyDescent="0.25">
      <c r="A63" s="14"/>
      <c r="B63" s="29"/>
      <c r="C63" s="40"/>
      <c r="D63" s="25" t="str">
        <f>Sheet1!C61</f>
        <v>Pembinaan LINMAS</v>
      </c>
      <c r="E63" s="40">
        <v>18</v>
      </c>
      <c r="F63" s="14"/>
      <c r="G63" s="40" t="s">
        <v>2</v>
      </c>
      <c r="H63" s="40" t="s">
        <v>134</v>
      </c>
      <c r="I63" s="40"/>
      <c r="J63" s="40"/>
      <c r="K63" s="40"/>
      <c r="L63" s="44">
        <v>5000000</v>
      </c>
      <c r="M63" s="40" t="s">
        <v>9</v>
      </c>
    </row>
    <row r="64" spans="1:13" x14ac:dyDescent="0.25">
      <c r="A64" s="14"/>
      <c r="B64" s="29"/>
      <c r="C64" s="40"/>
      <c r="D64" s="25" t="str">
        <f>Sheet1!C62</f>
        <v>Pembinaan BPD</v>
      </c>
      <c r="E64" s="40">
        <v>18</v>
      </c>
      <c r="F64" s="14"/>
      <c r="G64" s="40" t="s">
        <v>2</v>
      </c>
      <c r="H64" s="40" t="s">
        <v>134</v>
      </c>
      <c r="I64" s="40"/>
      <c r="J64" s="40"/>
      <c r="K64" s="40"/>
      <c r="L64" s="44">
        <v>5000000</v>
      </c>
      <c r="M64" s="40" t="s">
        <v>9</v>
      </c>
    </row>
    <row r="65" spans="1:13" ht="24" customHeight="1" x14ac:dyDescent="0.25">
      <c r="A65" s="72" t="s">
        <v>49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48">
        <f>SUM(L62:L64)</f>
        <v>15000000</v>
      </c>
      <c r="M65" s="50"/>
    </row>
    <row r="66" spans="1:13" s="59" customFormat="1" ht="27" x14ac:dyDescent="0.25">
      <c r="A66" s="25"/>
      <c r="B66" s="15" t="s">
        <v>20</v>
      </c>
      <c r="C66" s="53"/>
      <c r="D66" s="25" t="str">
        <f>Sheet1!C63</f>
        <v>Pemberian BLT DD Tahun 2022</v>
      </c>
      <c r="E66" s="53">
        <v>1</v>
      </c>
      <c r="F66" s="25"/>
      <c r="G66" s="53" t="s">
        <v>2</v>
      </c>
      <c r="H66" s="53" t="s">
        <v>191</v>
      </c>
      <c r="I66" s="53"/>
      <c r="J66" s="53"/>
      <c r="K66" s="53"/>
      <c r="L66" s="58">
        <v>579600000</v>
      </c>
      <c r="M66" s="53" t="s">
        <v>136</v>
      </c>
    </row>
    <row r="67" spans="1:13" x14ac:dyDescent="0.25">
      <c r="A67" s="14"/>
      <c r="B67" s="29"/>
      <c r="C67" s="40"/>
      <c r="D67" s="25" t="str">
        <f>Sheet1!C64</f>
        <v>Penanggulangan Tanggap Darurat Desa</v>
      </c>
      <c r="E67" s="40">
        <v>3</v>
      </c>
      <c r="F67" s="14"/>
      <c r="G67" s="40" t="s">
        <v>2</v>
      </c>
      <c r="H67" s="40" t="s">
        <v>134</v>
      </c>
      <c r="I67" s="40"/>
      <c r="J67" s="40"/>
      <c r="K67" s="40"/>
      <c r="L67" s="44">
        <v>9000000</v>
      </c>
      <c r="M67" s="40" t="s">
        <v>9</v>
      </c>
    </row>
    <row r="68" spans="1:13" ht="24" customHeight="1" x14ac:dyDescent="0.25">
      <c r="A68" s="72" t="s">
        <v>129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48">
        <f>SUM(L66:L67)</f>
        <v>588600000</v>
      </c>
      <c r="M68" s="50"/>
    </row>
    <row r="69" spans="1:13" ht="24" customHeight="1" x14ac:dyDescent="0.2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1"/>
      <c r="M69" s="62"/>
    </row>
    <row r="70" spans="1:13" ht="15" customHeight="1" x14ac:dyDescent="0.25">
      <c r="G70" s="65" t="s">
        <v>196</v>
      </c>
      <c r="H70" s="65"/>
      <c r="I70" s="65"/>
      <c r="J70" s="65"/>
      <c r="K70" s="65"/>
    </row>
    <row r="71" spans="1:13" x14ac:dyDescent="0.25">
      <c r="D71" s="16" t="s">
        <v>22</v>
      </c>
      <c r="H71" s="65" t="s">
        <v>25</v>
      </c>
      <c r="I71" s="65"/>
      <c r="J71" s="65"/>
    </row>
    <row r="72" spans="1:13" x14ac:dyDescent="0.25">
      <c r="D72" s="16" t="s">
        <v>23</v>
      </c>
      <c r="H72" s="65" t="s">
        <v>26</v>
      </c>
      <c r="I72" s="65"/>
      <c r="J72" s="65"/>
    </row>
    <row r="73" spans="1:13" x14ac:dyDescent="0.25">
      <c r="D73" s="16"/>
    </row>
    <row r="74" spans="1:13" x14ac:dyDescent="0.25">
      <c r="D74" s="16"/>
    </row>
    <row r="75" spans="1:13" x14ac:dyDescent="0.25">
      <c r="D75" s="16"/>
    </row>
    <row r="76" spans="1:13" x14ac:dyDescent="0.25">
      <c r="D76" s="16" t="str">
        <f>Sheet1!C72</f>
        <v>SUNARDI HADI P</v>
      </c>
      <c r="H76" s="65" t="str">
        <f>Sheet1!G72</f>
        <v>MISNAWI</v>
      </c>
      <c r="I76" s="65"/>
      <c r="J76" s="65"/>
    </row>
  </sheetData>
  <mergeCells count="19">
    <mergeCell ref="A38:K38"/>
    <mergeCell ref="A54:K54"/>
    <mergeCell ref="H72:J72"/>
    <mergeCell ref="H76:J76"/>
    <mergeCell ref="H71:J71"/>
    <mergeCell ref="A61:K61"/>
    <mergeCell ref="A68:K68"/>
    <mergeCell ref="A65:K65"/>
    <mergeCell ref="G70:K70"/>
    <mergeCell ref="A2:M2"/>
    <mergeCell ref="A3:M3"/>
    <mergeCell ref="A10:A11"/>
    <mergeCell ref="B10:D10"/>
    <mergeCell ref="I10:K10"/>
    <mergeCell ref="L10:M10"/>
    <mergeCell ref="E10:E11"/>
    <mergeCell ref="F10:F11"/>
    <mergeCell ref="G10:G11"/>
    <mergeCell ref="H10:H11"/>
  </mergeCells>
  <pageMargins left="0" right="0" top="0" bottom="0" header="0" footer="0"/>
  <pageSetup scale="6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zoomScale="70" zoomScaleNormal="70" workbookViewId="0">
      <selection activeCell="C51" sqref="C51"/>
    </sheetView>
  </sheetViews>
  <sheetFormatPr defaultRowHeight="15" x14ac:dyDescent="0.25"/>
  <cols>
    <col min="1" max="1" width="15.7109375" customWidth="1"/>
    <col min="2" max="2" width="10.5703125" customWidth="1"/>
    <col min="3" max="3" width="28.28515625" customWidth="1"/>
    <col min="4" max="4" width="12.28515625" customWidth="1"/>
    <col min="5" max="5" width="10.42578125" customWidth="1"/>
    <col min="6" max="6" width="14.7109375" customWidth="1"/>
    <col min="9" max="9" width="8.7109375" style="42"/>
  </cols>
  <sheetData>
    <row r="2" spans="1:9" x14ac:dyDescent="0.25">
      <c r="A2" s="74" t="s">
        <v>53</v>
      </c>
      <c r="B2" s="74"/>
      <c r="C2" s="74"/>
      <c r="D2" s="74"/>
      <c r="E2" s="74"/>
      <c r="F2" s="74"/>
      <c r="G2" s="74"/>
      <c r="H2" s="74"/>
      <c r="I2" s="74"/>
    </row>
    <row r="3" spans="1:9" ht="14.45" x14ac:dyDescent="0.35">
      <c r="A3" s="75" t="s">
        <v>1</v>
      </c>
      <c r="B3" s="75"/>
      <c r="C3" s="75"/>
      <c r="D3" s="75"/>
      <c r="E3" s="75"/>
      <c r="F3" s="75"/>
      <c r="G3" s="75"/>
      <c r="H3" s="75"/>
      <c r="I3" s="75"/>
    </row>
    <row r="5" spans="1:9" x14ac:dyDescent="0.25">
      <c r="A5" s="4" t="s">
        <v>2</v>
      </c>
      <c r="B5" s="4"/>
      <c r="C5" s="4" t="s">
        <v>21</v>
      </c>
    </row>
    <row r="6" spans="1:9" x14ac:dyDescent="0.25">
      <c r="A6" s="4" t="s">
        <v>3</v>
      </c>
      <c r="B6" s="4"/>
      <c r="C6" s="4" t="s">
        <v>21</v>
      </c>
    </row>
    <row r="7" spans="1:9" x14ac:dyDescent="0.25">
      <c r="A7" s="4" t="s">
        <v>4</v>
      </c>
      <c r="B7" s="4"/>
      <c r="C7" s="4" t="s">
        <v>21</v>
      </c>
    </row>
    <row r="8" spans="1:9" x14ac:dyDescent="0.25">
      <c r="A8" s="4" t="s">
        <v>5</v>
      </c>
      <c r="B8" s="4"/>
      <c r="C8" s="4" t="s">
        <v>21</v>
      </c>
    </row>
    <row r="10" spans="1:9" ht="43.5" customHeight="1" x14ac:dyDescent="0.25">
      <c r="A10" s="78" t="s">
        <v>54</v>
      </c>
      <c r="B10" s="78" t="s">
        <v>55</v>
      </c>
      <c r="C10" s="78" t="s">
        <v>56</v>
      </c>
      <c r="D10" s="78" t="s">
        <v>57</v>
      </c>
      <c r="E10" s="78" t="s">
        <v>58</v>
      </c>
      <c r="F10" s="78" t="s">
        <v>34</v>
      </c>
      <c r="G10" s="77" t="s">
        <v>35</v>
      </c>
      <c r="H10" s="77"/>
      <c r="I10" s="77"/>
    </row>
    <row r="11" spans="1:9" ht="37.5" customHeight="1" x14ac:dyDescent="0.25">
      <c r="A11" s="78"/>
      <c r="B11" s="78"/>
      <c r="C11" s="78"/>
      <c r="D11" s="78"/>
      <c r="E11" s="78"/>
      <c r="F11" s="78"/>
      <c r="G11" s="3" t="s">
        <v>36</v>
      </c>
      <c r="H11" s="3" t="s">
        <v>37</v>
      </c>
      <c r="I11" s="43" t="s">
        <v>38</v>
      </c>
    </row>
    <row r="12" spans="1:9" ht="14.45" x14ac:dyDescent="0.35">
      <c r="A12" s="2"/>
      <c r="B12" s="2"/>
      <c r="C12" s="2"/>
      <c r="D12" s="2"/>
      <c r="E12" s="2"/>
      <c r="F12" s="2"/>
      <c r="G12" s="2"/>
      <c r="H12" s="2"/>
      <c r="I12" s="52"/>
    </row>
    <row r="13" spans="1:9" ht="14.45" x14ac:dyDescent="0.35">
      <c r="A13" s="2"/>
      <c r="B13" s="2"/>
      <c r="C13" s="2"/>
      <c r="D13" s="2"/>
      <c r="E13" s="2"/>
      <c r="F13" s="2"/>
      <c r="G13" s="2"/>
      <c r="H13" s="2"/>
      <c r="I13" s="52"/>
    </row>
    <row r="14" spans="1:9" ht="14.45" x14ac:dyDescent="0.35">
      <c r="A14" s="2"/>
      <c r="B14" s="2"/>
      <c r="C14" s="2"/>
      <c r="D14" s="2"/>
      <c r="E14" s="2"/>
      <c r="F14" s="2"/>
      <c r="G14" s="2"/>
      <c r="H14" s="2"/>
      <c r="I14" s="52"/>
    </row>
    <row r="15" spans="1:9" ht="14.45" x14ac:dyDescent="0.35">
      <c r="A15" s="2"/>
      <c r="B15" s="2"/>
      <c r="C15" s="2"/>
      <c r="D15" s="2"/>
      <c r="E15" s="2"/>
      <c r="F15" s="2"/>
      <c r="G15" s="2"/>
      <c r="H15" s="2"/>
      <c r="I15" s="52"/>
    </row>
    <row r="16" spans="1:9" ht="14.45" x14ac:dyDescent="0.35">
      <c r="A16" s="2"/>
      <c r="B16" s="2"/>
      <c r="C16" s="2"/>
      <c r="D16" s="2"/>
      <c r="E16" s="2"/>
      <c r="F16" s="2"/>
      <c r="G16" s="2"/>
      <c r="H16" s="2"/>
      <c r="I16" s="52"/>
    </row>
    <row r="17" spans="1:9" ht="14.45" x14ac:dyDescent="0.35">
      <c r="A17" s="2"/>
      <c r="B17" s="2"/>
      <c r="C17" s="2"/>
      <c r="D17" s="2"/>
      <c r="E17" s="2"/>
      <c r="F17" s="2"/>
      <c r="G17" s="2"/>
      <c r="H17" s="2"/>
      <c r="I17" s="52"/>
    </row>
    <row r="18" spans="1:9" ht="14.45" x14ac:dyDescent="0.35">
      <c r="A18" s="2"/>
      <c r="B18" s="2"/>
      <c r="C18" s="2"/>
      <c r="D18" s="2"/>
      <c r="E18" s="2"/>
      <c r="F18" s="2"/>
      <c r="G18" s="2"/>
      <c r="H18" s="2"/>
      <c r="I18" s="52"/>
    </row>
    <row r="19" spans="1:9" ht="14.45" x14ac:dyDescent="0.35">
      <c r="A19" s="2"/>
      <c r="B19" s="2"/>
      <c r="C19" s="2"/>
      <c r="D19" s="2"/>
      <c r="E19" s="2"/>
      <c r="F19" s="2"/>
      <c r="G19" s="2"/>
      <c r="H19" s="2"/>
      <c r="I19" s="52"/>
    </row>
    <row r="20" spans="1:9" ht="14.45" x14ac:dyDescent="0.35">
      <c r="A20" s="2"/>
      <c r="B20" s="2"/>
      <c r="C20" s="2"/>
      <c r="D20" s="2"/>
      <c r="E20" s="2"/>
      <c r="F20" s="2"/>
      <c r="G20" s="2"/>
      <c r="H20" s="2"/>
      <c r="I20" s="52"/>
    </row>
    <row r="21" spans="1:9" ht="14.45" x14ac:dyDescent="0.35">
      <c r="A21" s="2"/>
      <c r="B21" s="2"/>
      <c r="C21" s="2"/>
      <c r="D21" s="2"/>
      <c r="E21" s="2"/>
      <c r="F21" s="2"/>
      <c r="G21" s="2"/>
      <c r="H21" s="2"/>
      <c r="I21" s="52"/>
    </row>
    <row r="22" spans="1:9" ht="14.45" x14ac:dyDescent="0.35">
      <c r="A22" s="2"/>
      <c r="B22" s="2"/>
      <c r="C22" s="2"/>
      <c r="D22" s="2"/>
      <c r="E22" s="2"/>
      <c r="F22" s="2"/>
      <c r="G22" s="2"/>
      <c r="H22" s="2"/>
      <c r="I22" s="52"/>
    </row>
    <row r="23" spans="1:9" x14ac:dyDescent="0.25">
      <c r="F23" t="s">
        <v>59</v>
      </c>
    </row>
    <row r="24" spans="1:9" ht="14.45" x14ac:dyDescent="0.35">
      <c r="B24" s="1" t="s">
        <v>22</v>
      </c>
      <c r="F24" s="76" t="s">
        <v>25</v>
      </c>
      <c r="G24" s="76"/>
      <c r="H24" s="76"/>
    </row>
    <row r="25" spans="1:9" ht="14.45" x14ac:dyDescent="0.35">
      <c r="B25" s="1" t="s">
        <v>23</v>
      </c>
      <c r="F25" s="76" t="s">
        <v>26</v>
      </c>
      <c r="G25" s="76"/>
      <c r="H25" s="76"/>
    </row>
    <row r="26" spans="1:9" ht="14.45" x14ac:dyDescent="0.35">
      <c r="B26" s="1"/>
    </row>
    <row r="27" spans="1:9" ht="14.45" x14ac:dyDescent="0.35">
      <c r="B27" s="1"/>
    </row>
    <row r="28" spans="1:9" x14ac:dyDescent="0.25">
      <c r="B28" s="1"/>
    </row>
    <row r="29" spans="1:9" x14ac:dyDescent="0.25">
      <c r="B29" s="1" t="s">
        <v>24</v>
      </c>
      <c r="F29" s="76" t="s">
        <v>24</v>
      </c>
      <c r="G29" s="76"/>
      <c r="H29" s="76"/>
    </row>
  </sheetData>
  <mergeCells count="12">
    <mergeCell ref="A2:I2"/>
    <mergeCell ref="A3:I3"/>
    <mergeCell ref="F24:H24"/>
    <mergeCell ref="F25:H25"/>
    <mergeCell ref="F29:H29"/>
    <mergeCell ref="G10:I10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workbookViewId="0">
      <selection activeCell="D1" sqref="D1"/>
    </sheetView>
  </sheetViews>
  <sheetFormatPr defaultRowHeight="15" x14ac:dyDescent="0.25"/>
  <cols>
    <col min="1" max="1" width="27" customWidth="1"/>
    <col min="4" max="4" width="15.85546875" customWidth="1"/>
    <col min="5" max="5" width="12.28515625" customWidth="1"/>
    <col min="6" max="6" width="14.140625" customWidth="1"/>
  </cols>
  <sheetData>
    <row r="2" spans="1:6" ht="14.45" x14ac:dyDescent="0.35">
      <c r="A2" s="79" t="s">
        <v>60</v>
      </c>
      <c r="B2" s="79"/>
      <c r="C2" s="79"/>
      <c r="D2" s="79"/>
      <c r="E2" s="79"/>
      <c r="F2" s="79"/>
    </row>
    <row r="4" spans="1:6" x14ac:dyDescent="0.25">
      <c r="A4" s="4" t="s">
        <v>2</v>
      </c>
      <c r="B4" s="4" t="s">
        <v>21</v>
      </c>
    </row>
    <row r="5" spans="1:6" x14ac:dyDescent="0.25">
      <c r="A5" s="4" t="s">
        <v>3</v>
      </c>
      <c r="B5" s="4" t="s">
        <v>21</v>
      </c>
    </row>
    <row r="6" spans="1:6" x14ac:dyDescent="0.25">
      <c r="A6" s="4" t="s">
        <v>4</v>
      </c>
      <c r="B6" s="4" t="s">
        <v>21</v>
      </c>
    </row>
    <row r="7" spans="1:6" x14ac:dyDescent="0.25">
      <c r="A7" s="4" t="s">
        <v>5</v>
      </c>
      <c r="B7" s="4" t="s">
        <v>21</v>
      </c>
    </row>
    <row r="9" spans="1:6" ht="41.25" customHeight="1" x14ac:dyDescent="0.35">
      <c r="A9" s="5" t="s">
        <v>61</v>
      </c>
      <c r="B9" s="5" t="s">
        <v>62</v>
      </c>
      <c r="C9" s="5" t="s">
        <v>63</v>
      </c>
      <c r="D9" s="5" t="s">
        <v>64</v>
      </c>
      <c r="E9" s="5" t="s">
        <v>65</v>
      </c>
      <c r="F9" s="5" t="s">
        <v>66</v>
      </c>
    </row>
    <row r="10" spans="1:6" ht="14.45" x14ac:dyDescent="0.35">
      <c r="A10" s="6" t="s">
        <v>67</v>
      </c>
      <c r="B10" s="6"/>
      <c r="C10" s="6"/>
      <c r="D10" s="6"/>
      <c r="E10" s="2"/>
      <c r="F10" s="2"/>
    </row>
    <row r="11" spans="1:6" ht="14.45" x14ac:dyDescent="0.35">
      <c r="A11" s="6"/>
      <c r="B11" s="6"/>
      <c r="C11" s="6"/>
      <c r="D11" s="6"/>
      <c r="E11" s="2"/>
      <c r="F11" s="2"/>
    </row>
    <row r="12" spans="1:6" ht="14.45" x14ac:dyDescent="0.35">
      <c r="A12" s="6"/>
      <c r="B12" s="6"/>
      <c r="C12" s="6"/>
      <c r="D12" s="6"/>
      <c r="E12" s="2"/>
      <c r="F12" s="2"/>
    </row>
    <row r="13" spans="1:6" ht="14.45" x14ac:dyDescent="0.35">
      <c r="A13" s="6"/>
      <c r="B13" s="6"/>
      <c r="C13" s="6"/>
      <c r="D13" s="6"/>
      <c r="E13" s="2"/>
      <c r="F13" s="2"/>
    </row>
    <row r="14" spans="1:6" ht="14.45" x14ac:dyDescent="0.35">
      <c r="A14" s="80" t="s">
        <v>70</v>
      </c>
      <c r="B14" s="80"/>
      <c r="C14" s="80"/>
      <c r="D14" s="80"/>
      <c r="E14" s="2"/>
      <c r="F14" s="2"/>
    </row>
    <row r="15" spans="1:6" ht="14.45" x14ac:dyDescent="0.35">
      <c r="A15" s="6" t="s">
        <v>68</v>
      </c>
      <c r="B15" s="6"/>
      <c r="C15" s="6"/>
      <c r="D15" s="6"/>
      <c r="E15" s="2"/>
      <c r="F15" s="2"/>
    </row>
    <row r="16" spans="1:6" ht="14.45" x14ac:dyDescent="0.35">
      <c r="A16" s="6"/>
      <c r="B16" s="6"/>
      <c r="C16" s="6"/>
      <c r="D16" s="6"/>
      <c r="E16" s="2"/>
      <c r="F16" s="2"/>
    </row>
    <row r="17" spans="1:6" ht="14.45" x14ac:dyDescent="0.35">
      <c r="A17" s="6"/>
      <c r="B17" s="6"/>
      <c r="C17" s="6"/>
      <c r="D17" s="6"/>
      <c r="E17" s="2"/>
      <c r="F17" s="2"/>
    </row>
    <row r="18" spans="1:6" ht="14.45" x14ac:dyDescent="0.35">
      <c r="A18" s="6"/>
      <c r="B18" s="6"/>
      <c r="C18" s="6"/>
      <c r="D18" s="6"/>
      <c r="E18" s="2"/>
      <c r="F18" s="2"/>
    </row>
    <row r="19" spans="1:6" ht="14.45" x14ac:dyDescent="0.35">
      <c r="A19" s="80" t="s">
        <v>70</v>
      </c>
      <c r="B19" s="80"/>
      <c r="C19" s="80"/>
      <c r="D19" s="80"/>
      <c r="E19" s="2"/>
      <c r="F19" s="2"/>
    </row>
    <row r="20" spans="1:6" x14ac:dyDescent="0.25">
      <c r="A20" s="6" t="s">
        <v>69</v>
      </c>
      <c r="B20" s="6"/>
      <c r="C20" s="6"/>
      <c r="D20" s="6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80" t="s">
        <v>70</v>
      </c>
      <c r="B24" s="80"/>
      <c r="C24" s="80"/>
      <c r="D24" s="80"/>
      <c r="E24" s="2"/>
      <c r="F24" s="2"/>
    </row>
    <row r="25" spans="1:6" x14ac:dyDescent="0.25">
      <c r="D25" t="s">
        <v>71</v>
      </c>
    </row>
    <row r="26" spans="1:6" x14ac:dyDescent="0.25">
      <c r="A26" s="1" t="s">
        <v>22</v>
      </c>
      <c r="D26" s="76" t="s">
        <v>25</v>
      </c>
      <c r="E26" s="76"/>
      <c r="F26" s="76"/>
    </row>
    <row r="27" spans="1:6" x14ac:dyDescent="0.25">
      <c r="A27" s="1" t="s">
        <v>23</v>
      </c>
      <c r="D27" s="76" t="s">
        <v>26</v>
      </c>
      <c r="E27" s="76"/>
      <c r="F27" s="76"/>
    </row>
    <row r="28" spans="1:6" x14ac:dyDescent="0.25">
      <c r="A28" s="1"/>
    </row>
    <row r="29" spans="1:6" x14ac:dyDescent="0.25">
      <c r="A29" s="1"/>
    </row>
    <row r="30" spans="1:6" x14ac:dyDescent="0.25">
      <c r="A30" s="1"/>
    </row>
    <row r="31" spans="1:6" x14ac:dyDescent="0.25">
      <c r="A31" s="1" t="s">
        <v>24</v>
      </c>
      <c r="D31" s="76" t="s">
        <v>24</v>
      </c>
      <c r="E31" s="76"/>
      <c r="F31" s="76"/>
    </row>
  </sheetData>
  <mergeCells count="7">
    <mergeCell ref="D27:F27"/>
    <mergeCell ref="D31:F31"/>
    <mergeCell ref="A2:F2"/>
    <mergeCell ref="A14:D14"/>
    <mergeCell ref="A19:D19"/>
    <mergeCell ref="A24:D24"/>
    <mergeCell ref="D26:F26"/>
  </mergeCells>
  <pageMargins left="0.7" right="0.7" top="0.75" bottom="0.75" header="0.3" footer="0.3"/>
  <pageSetup paperSize="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2"/>
  <sheetViews>
    <sheetView zoomScale="70" zoomScaleNormal="70" workbookViewId="0">
      <selection activeCell="E31" sqref="E31"/>
    </sheetView>
  </sheetViews>
  <sheetFormatPr defaultColWidth="8.7109375" defaultRowHeight="13.5" x14ac:dyDescent="0.25"/>
  <cols>
    <col min="1" max="1" width="4.5703125" style="8" customWidth="1"/>
    <col min="2" max="2" width="32.42578125" style="8" customWidth="1"/>
    <col min="3" max="3" width="58.42578125" style="8" bestFit="1" customWidth="1"/>
    <col min="4" max="4" width="10.85546875" style="8" customWidth="1"/>
    <col min="5" max="5" width="14.5703125" style="8" customWidth="1"/>
    <col min="6" max="6" width="13.140625" style="8" customWidth="1"/>
    <col min="7" max="7" width="11.85546875" style="38" customWidth="1"/>
    <col min="8" max="8" width="8.7109375" style="8"/>
    <col min="9" max="9" width="9.7109375" style="8" customWidth="1"/>
    <col min="10" max="10" width="17.85546875" style="33" customWidth="1"/>
    <col min="11" max="11" width="8.140625" style="38" customWidth="1"/>
    <col min="12" max="12" width="10.140625" style="8" customWidth="1"/>
    <col min="13" max="13" width="8.7109375" style="8"/>
    <col min="14" max="14" width="10.5703125" style="8" customWidth="1"/>
    <col min="15" max="16" width="8.7109375" style="8"/>
    <col min="17" max="17" width="22.85546875" style="33" customWidth="1"/>
    <col min="18" max="16384" width="8.7109375" style="8"/>
  </cols>
  <sheetData>
    <row r="2" spans="1:14" ht="14.45" x14ac:dyDescent="0.3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4" spans="1:14" ht="12.95" x14ac:dyDescent="0.3">
      <c r="A4" s="8" t="s">
        <v>2</v>
      </c>
      <c r="C4" s="8" t="s">
        <v>96</v>
      </c>
    </row>
    <row r="5" spans="1:14" ht="12.95" x14ac:dyDescent="0.3">
      <c r="A5" s="8" t="s">
        <v>3</v>
      </c>
      <c r="C5" s="8" t="s">
        <v>97</v>
      </c>
    </row>
    <row r="6" spans="1:14" ht="12.95" x14ac:dyDescent="0.3">
      <c r="A6" s="8" t="s">
        <v>4</v>
      </c>
      <c r="C6" s="8" t="s">
        <v>98</v>
      </c>
    </row>
    <row r="7" spans="1:14" ht="12.95" x14ac:dyDescent="0.3">
      <c r="A7" s="8" t="s">
        <v>5</v>
      </c>
      <c r="C7" s="8" t="s">
        <v>99</v>
      </c>
    </row>
    <row r="9" spans="1:14" ht="37.5" customHeight="1" x14ac:dyDescent="0.25">
      <c r="A9" s="70" t="s">
        <v>6</v>
      </c>
      <c r="B9" s="70" t="s">
        <v>27</v>
      </c>
      <c r="C9" s="70"/>
      <c r="D9" s="70" t="s">
        <v>31</v>
      </c>
      <c r="E9" s="70" t="s">
        <v>32</v>
      </c>
      <c r="F9" s="70" t="s">
        <v>73</v>
      </c>
      <c r="G9" s="70" t="s">
        <v>42</v>
      </c>
      <c r="H9" s="70" t="s">
        <v>74</v>
      </c>
      <c r="I9" s="70" t="s">
        <v>35</v>
      </c>
      <c r="J9" s="70" t="s">
        <v>39</v>
      </c>
      <c r="K9" s="70"/>
      <c r="L9" s="70" t="s">
        <v>75</v>
      </c>
      <c r="M9" s="70"/>
      <c r="N9" s="70"/>
    </row>
    <row r="10" spans="1:14" ht="27" x14ac:dyDescent="0.25">
      <c r="A10" s="70"/>
      <c r="B10" s="24" t="s">
        <v>28</v>
      </c>
      <c r="C10" s="24" t="s">
        <v>30</v>
      </c>
      <c r="D10" s="70"/>
      <c r="E10" s="70"/>
      <c r="F10" s="70"/>
      <c r="G10" s="70"/>
      <c r="H10" s="70"/>
      <c r="I10" s="70"/>
      <c r="J10" s="34" t="s">
        <v>41</v>
      </c>
      <c r="K10" s="39" t="s">
        <v>40</v>
      </c>
      <c r="L10" s="24" t="s">
        <v>76</v>
      </c>
      <c r="M10" s="24" t="s">
        <v>77</v>
      </c>
      <c r="N10" s="24" t="s">
        <v>78</v>
      </c>
    </row>
    <row r="11" spans="1:14" ht="20.100000000000001" customHeight="1" x14ac:dyDescent="0.25">
      <c r="A11" s="24"/>
      <c r="B11" s="86" t="s">
        <v>43</v>
      </c>
      <c r="C11" s="13" t="str">
        <f>Sheet2!D12</f>
        <v>Penghasilan tetap  kades dan perangkat Desa</v>
      </c>
      <c r="D11" s="24">
        <f>Sheet2!E12</f>
        <v>18</v>
      </c>
      <c r="E11" s="32"/>
      <c r="F11" s="32"/>
      <c r="G11" s="54" t="s">
        <v>2</v>
      </c>
      <c r="H11" s="53" t="str">
        <f>Sheet2!H12</f>
        <v>10 Orang</v>
      </c>
      <c r="I11" s="53" t="str">
        <f>H11</f>
        <v>10 Orang</v>
      </c>
      <c r="J11" s="34">
        <f>Sheet2!L12</f>
        <v>273216000</v>
      </c>
      <c r="K11" s="54" t="str">
        <f>Sheet2!M12</f>
        <v>ADD</v>
      </c>
      <c r="L11" s="54" t="s">
        <v>76</v>
      </c>
      <c r="M11" s="54"/>
      <c r="N11" s="54"/>
    </row>
    <row r="12" spans="1:14" ht="20.100000000000001" customHeight="1" x14ac:dyDescent="0.25">
      <c r="A12" s="24"/>
      <c r="B12" s="87"/>
      <c r="C12" s="13" t="str">
        <f>Sheet2!D13</f>
        <v>Jaminan sosial kesehatan Perangkat Desa dan Kepala Desa</v>
      </c>
      <c r="D12" s="54">
        <f>Sheet2!E13</f>
        <v>18</v>
      </c>
      <c r="E12" s="32"/>
      <c r="F12" s="32"/>
      <c r="G12" s="54" t="s">
        <v>2</v>
      </c>
      <c r="H12" s="53" t="str">
        <f>Sheet2!H13</f>
        <v>10 Orang</v>
      </c>
      <c r="I12" s="53" t="str">
        <f t="shared" ref="I12:I67" si="0">H12</f>
        <v>10 Orang</v>
      </c>
      <c r="J12" s="34">
        <f>Sheet2!L13</f>
        <v>2909436</v>
      </c>
      <c r="K12" s="54" t="str">
        <f>Sheet2!M13</f>
        <v>ADD</v>
      </c>
      <c r="L12" s="54" t="s">
        <v>76</v>
      </c>
      <c r="M12" s="54"/>
      <c r="N12" s="54"/>
    </row>
    <row r="13" spans="1:14" ht="20.100000000000001" customHeight="1" x14ac:dyDescent="0.25">
      <c r="A13" s="24"/>
      <c r="B13" s="87"/>
      <c r="C13" s="13" t="str">
        <f>Sheet2!D14</f>
        <v>Jaminan sosial Ketenagakerjaan Perangkat Desa dan Kepala Desa</v>
      </c>
      <c r="D13" s="54">
        <f>Sheet2!E14</f>
        <v>18</v>
      </c>
      <c r="E13" s="32"/>
      <c r="F13" s="32"/>
      <c r="G13" s="54" t="s">
        <v>2</v>
      </c>
      <c r="H13" s="53" t="str">
        <f>Sheet2!H14</f>
        <v>10 Orang</v>
      </c>
      <c r="I13" s="53" t="str">
        <f t="shared" si="0"/>
        <v>10 Orang</v>
      </c>
      <c r="J13" s="34">
        <f>Sheet2!L14</f>
        <v>9924960</v>
      </c>
      <c r="K13" s="54" t="str">
        <f>Sheet2!M14</f>
        <v>ADD</v>
      </c>
      <c r="L13" s="54" t="s">
        <v>76</v>
      </c>
      <c r="M13" s="54"/>
      <c r="N13" s="54"/>
    </row>
    <row r="14" spans="1:14" ht="20.100000000000001" customHeight="1" x14ac:dyDescent="0.25">
      <c r="A14" s="24"/>
      <c r="B14" s="87"/>
      <c r="C14" s="13" t="str">
        <f>Sheet2!D15</f>
        <v>Jaminan sosial Ketenagakerjaan BPD dan Staf Perangkat Desa</v>
      </c>
      <c r="D14" s="54">
        <f>Sheet2!E15</f>
        <v>18</v>
      </c>
      <c r="E14" s="32"/>
      <c r="F14" s="32"/>
      <c r="G14" s="54" t="s">
        <v>2</v>
      </c>
      <c r="H14" s="53" t="str">
        <f>Sheet2!H15</f>
        <v>10 Orang</v>
      </c>
      <c r="I14" s="53" t="str">
        <f t="shared" si="0"/>
        <v>10 Orang</v>
      </c>
      <c r="J14" s="34">
        <f>Sheet2!L15</f>
        <v>1530000</v>
      </c>
      <c r="K14" s="54" t="str">
        <f>Sheet2!M15</f>
        <v>ADD</v>
      </c>
      <c r="L14" s="54" t="s">
        <v>76</v>
      </c>
      <c r="M14" s="54"/>
      <c r="N14" s="54"/>
    </row>
    <row r="15" spans="1:14" ht="20.100000000000001" customHeight="1" x14ac:dyDescent="0.25">
      <c r="A15" s="24"/>
      <c r="B15" s="87"/>
      <c r="C15" s="13" t="str">
        <f>Sheet2!D16</f>
        <v>Jaminan sosial Ketenagakerjaan RT / RW</v>
      </c>
      <c r="D15" s="54">
        <f>Sheet2!E16</f>
        <v>18</v>
      </c>
      <c r="E15" s="32"/>
      <c r="F15" s="32"/>
      <c r="G15" s="54" t="s">
        <v>2</v>
      </c>
      <c r="H15" s="53" t="str">
        <f>Sheet2!H16</f>
        <v>76 Orang</v>
      </c>
      <c r="I15" s="53" t="str">
        <f t="shared" si="0"/>
        <v>76 Orang</v>
      </c>
      <c r="J15" s="34">
        <f>Sheet2!L16</f>
        <v>11628000</v>
      </c>
      <c r="K15" s="54" t="str">
        <f>Sheet2!M16</f>
        <v>ADD</v>
      </c>
      <c r="L15" s="54" t="s">
        <v>76</v>
      </c>
      <c r="M15" s="54"/>
      <c r="N15" s="54"/>
    </row>
    <row r="16" spans="1:14" ht="20.100000000000001" customHeight="1" x14ac:dyDescent="0.25">
      <c r="A16" s="24"/>
      <c r="B16" s="87"/>
      <c r="C16" s="13" t="str">
        <f>Sheet2!D17</f>
        <v>Tunjangan BPD</v>
      </c>
      <c r="D16" s="54">
        <f>Sheet2!E17</f>
        <v>18</v>
      </c>
      <c r="E16" s="32"/>
      <c r="F16" s="32"/>
      <c r="G16" s="54" t="s">
        <v>2</v>
      </c>
      <c r="H16" s="53" t="str">
        <f>Sheet2!H17</f>
        <v>9 Orang</v>
      </c>
      <c r="I16" s="53" t="str">
        <f t="shared" si="0"/>
        <v>9 Orang</v>
      </c>
      <c r="J16" s="34">
        <f>Sheet2!L17</f>
        <v>56400000</v>
      </c>
      <c r="K16" s="54" t="str">
        <f>Sheet2!M17</f>
        <v>ADD</v>
      </c>
      <c r="L16" s="54" t="s">
        <v>76</v>
      </c>
      <c r="M16" s="54"/>
      <c r="N16" s="54"/>
    </row>
    <row r="17" spans="1:14" ht="20.100000000000001" customHeight="1" x14ac:dyDescent="0.25">
      <c r="A17" s="24"/>
      <c r="B17" s="87"/>
      <c r="C17" s="13" t="str">
        <f>Sheet2!D18</f>
        <v>Insentif RT/RW</v>
      </c>
      <c r="D17" s="54">
        <f>Sheet2!E18</f>
        <v>18</v>
      </c>
      <c r="E17" s="32"/>
      <c r="F17" s="32"/>
      <c r="G17" s="54" t="s">
        <v>2</v>
      </c>
      <c r="H17" s="53" t="str">
        <f>Sheet2!H18</f>
        <v>76 Orang</v>
      </c>
      <c r="I17" s="53" t="str">
        <f t="shared" si="0"/>
        <v>76 Orang</v>
      </c>
      <c r="J17" s="34">
        <f>Sheet2!L18</f>
        <v>182400000</v>
      </c>
      <c r="K17" s="54" t="str">
        <f>Sheet2!M18</f>
        <v>ADD</v>
      </c>
      <c r="L17" s="54" t="s">
        <v>76</v>
      </c>
      <c r="M17" s="54"/>
      <c r="N17" s="54"/>
    </row>
    <row r="18" spans="1:14" ht="20.100000000000001" customHeight="1" x14ac:dyDescent="0.25">
      <c r="A18" s="24"/>
      <c r="B18" s="87"/>
      <c r="C18" s="13" t="str">
        <f>Sheet2!D19</f>
        <v>Honor Staf</v>
      </c>
      <c r="D18" s="54">
        <f>Sheet2!E19</f>
        <v>18</v>
      </c>
      <c r="E18" s="32"/>
      <c r="F18" s="32"/>
      <c r="G18" s="54" t="s">
        <v>2</v>
      </c>
      <c r="H18" s="53" t="str">
        <f>Sheet2!H19</f>
        <v>2 Orang</v>
      </c>
      <c r="I18" s="53" t="str">
        <f t="shared" si="0"/>
        <v>2 Orang</v>
      </c>
      <c r="J18" s="34">
        <f>Sheet2!L19</f>
        <v>36000000</v>
      </c>
      <c r="K18" s="54" t="str">
        <f>Sheet2!M19</f>
        <v>ADD</v>
      </c>
      <c r="L18" s="54" t="s">
        <v>76</v>
      </c>
      <c r="M18" s="54"/>
      <c r="N18" s="54"/>
    </row>
    <row r="19" spans="1:14" ht="20.100000000000001" customHeight="1" x14ac:dyDescent="0.25">
      <c r="A19" s="24"/>
      <c r="B19" s="87"/>
      <c r="C19" s="13" t="str">
        <f>Sheet2!D20</f>
        <v>Honor KPM</v>
      </c>
      <c r="D19" s="54">
        <f>Sheet2!E20</f>
        <v>18</v>
      </c>
      <c r="E19" s="32"/>
      <c r="F19" s="32"/>
      <c r="G19" s="54" t="s">
        <v>2</v>
      </c>
      <c r="H19" s="53" t="str">
        <f>Sheet2!H20</f>
        <v>1 Orang</v>
      </c>
      <c r="I19" s="53" t="str">
        <f t="shared" si="0"/>
        <v>1 Orang</v>
      </c>
      <c r="J19" s="34">
        <f>Sheet2!L20</f>
        <v>6000000</v>
      </c>
      <c r="K19" s="54" t="str">
        <f>Sheet2!M20</f>
        <v>ADD</v>
      </c>
      <c r="L19" s="54" t="s">
        <v>76</v>
      </c>
      <c r="M19" s="54"/>
      <c r="N19" s="54"/>
    </row>
    <row r="20" spans="1:14" ht="20.100000000000001" customHeight="1" x14ac:dyDescent="0.25">
      <c r="A20" s="24"/>
      <c r="B20" s="87"/>
      <c r="C20" s="13" t="str">
        <f>Sheet2!D21</f>
        <v>Pulsa Listrik Kantor Desa</v>
      </c>
      <c r="D20" s="54">
        <f>Sheet2!E21</f>
        <v>18</v>
      </c>
      <c r="E20" s="32"/>
      <c r="F20" s="32"/>
      <c r="G20" s="54" t="s">
        <v>2</v>
      </c>
      <c r="H20" s="53" t="str">
        <f>Sheet2!H21</f>
        <v>12 Bulan</v>
      </c>
      <c r="I20" s="53" t="str">
        <f t="shared" si="0"/>
        <v>12 Bulan</v>
      </c>
      <c r="J20" s="34">
        <f>Sheet2!L21</f>
        <v>1800000</v>
      </c>
      <c r="K20" s="54" t="str">
        <f>Sheet2!M21</f>
        <v>ADD</v>
      </c>
      <c r="L20" s="54" t="s">
        <v>76</v>
      </c>
      <c r="M20" s="54"/>
      <c r="N20" s="54"/>
    </row>
    <row r="21" spans="1:14" ht="20.100000000000001" customHeight="1" x14ac:dyDescent="0.25">
      <c r="A21" s="24"/>
      <c r="B21" s="87"/>
      <c r="C21" s="13" t="str">
        <f>Sheet2!D22</f>
        <v>Langganan Internet</v>
      </c>
      <c r="D21" s="54">
        <f>Sheet2!E22</f>
        <v>18</v>
      </c>
      <c r="E21" s="32"/>
      <c r="F21" s="32"/>
      <c r="G21" s="54" t="s">
        <v>2</v>
      </c>
      <c r="H21" s="53" t="str">
        <f>Sheet2!H22</f>
        <v>12 Bulan</v>
      </c>
      <c r="I21" s="53" t="str">
        <f t="shared" si="0"/>
        <v>12 Bulan</v>
      </c>
      <c r="J21" s="34">
        <f>Sheet2!L22</f>
        <v>3000000</v>
      </c>
      <c r="K21" s="54" t="str">
        <f>Sheet2!M22</f>
        <v>ADD</v>
      </c>
      <c r="L21" s="54" t="s">
        <v>76</v>
      </c>
      <c r="M21" s="54"/>
      <c r="N21" s="54"/>
    </row>
    <row r="22" spans="1:14" ht="20.100000000000001" customHeight="1" x14ac:dyDescent="0.25">
      <c r="A22" s="26"/>
      <c r="B22" s="87"/>
      <c r="C22" s="13" t="str">
        <f>Sheet2!D23</f>
        <v>Honor Operator Desa</v>
      </c>
      <c r="D22" s="54">
        <f>Sheet2!E23</f>
        <v>18</v>
      </c>
      <c r="E22" s="32"/>
      <c r="F22" s="32"/>
      <c r="G22" s="54" t="s">
        <v>2</v>
      </c>
      <c r="H22" s="53" t="str">
        <f>Sheet2!H23</f>
        <v>1 Orang</v>
      </c>
      <c r="I22" s="53" t="str">
        <f t="shared" si="0"/>
        <v>1 Orang</v>
      </c>
      <c r="J22" s="34">
        <f>Sheet2!L23</f>
        <v>6000000</v>
      </c>
      <c r="K22" s="54" t="str">
        <f>Sheet2!M23</f>
        <v>ADD</v>
      </c>
      <c r="L22" s="54" t="s">
        <v>76</v>
      </c>
      <c r="M22" s="54"/>
      <c r="N22" s="54"/>
    </row>
    <row r="23" spans="1:14" ht="20.100000000000001" customHeight="1" x14ac:dyDescent="0.25">
      <c r="A23" s="26"/>
      <c r="B23" s="87"/>
      <c r="C23" s="13" t="str">
        <f>Sheet2!D24</f>
        <v>Upah Petugas Kebersihan dan keamanan kantor Desa</v>
      </c>
      <c r="D23" s="54">
        <f>Sheet2!E24</f>
        <v>18</v>
      </c>
      <c r="E23" s="32"/>
      <c r="F23" s="32"/>
      <c r="G23" s="54" t="s">
        <v>2</v>
      </c>
      <c r="H23" s="53" t="str">
        <f>Sheet2!H24</f>
        <v>1 Orang</v>
      </c>
      <c r="I23" s="53" t="str">
        <f t="shared" si="0"/>
        <v>1 Orang</v>
      </c>
      <c r="J23" s="34">
        <f>Sheet2!L24</f>
        <v>9000000</v>
      </c>
      <c r="K23" s="54" t="str">
        <f>Sheet2!M24</f>
        <v>ADD</v>
      </c>
      <c r="L23" s="54" t="s">
        <v>76</v>
      </c>
      <c r="M23" s="54"/>
      <c r="N23" s="54"/>
    </row>
    <row r="24" spans="1:14" ht="20.100000000000001" customHeight="1" x14ac:dyDescent="0.25">
      <c r="A24" s="26"/>
      <c r="B24" s="87"/>
      <c r="C24" s="13" t="str">
        <f>Sheet2!D25</f>
        <v>Operasional PPKD + PKPKD</v>
      </c>
      <c r="D24" s="54">
        <f>Sheet2!E25</f>
        <v>18</v>
      </c>
      <c r="E24" s="32"/>
      <c r="F24" s="32"/>
      <c r="G24" s="54" t="s">
        <v>2</v>
      </c>
      <c r="H24" s="53" t="str">
        <f>Sheet2!H25</f>
        <v>12 Bulan</v>
      </c>
      <c r="I24" s="53" t="str">
        <f t="shared" si="0"/>
        <v>12 Bulan</v>
      </c>
      <c r="J24" s="34">
        <f>Sheet2!L25</f>
        <v>15000000</v>
      </c>
      <c r="K24" s="54" t="str">
        <f>Sheet2!M25</f>
        <v>ADD</v>
      </c>
      <c r="L24" s="54" t="s">
        <v>76</v>
      </c>
      <c r="M24" s="54"/>
      <c r="N24" s="54"/>
    </row>
    <row r="25" spans="1:14" ht="20.100000000000001" customHeight="1" x14ac:dyDescent="0.25">
      <c r="A25" s="24"/>
      <c r="B25" s="87"/>
      <c r="C25" s="13" t="str">
        <f>Sheet2!D26</f>
        <v>Operasional TFK</v>
      </c>
      <c r="D25" s="54">
        <f>Sheet2!E26</f>
        <v>18</v>
      </c>
      <c r="E25" s="32"/>
      <c r="F25" s="32"/>
      <c r="G25" s="54" t="s">
        <v>2</v>
      </c>
      <c r="H25" s="53" t="str">
        <f>Sheet2!H26</f>
        <v>1 Tahun</v>
      </c>
      <c r="I25" s="53" t="str">
        <f t="shared" si="0"/>
        <v>1 Tahun</v>
      </c>
      <c r="J25" s="34">
        <f>Sheet2!L26</f>
        <v>7400000</v>
      </c>
      <c r="K25" s="54" t="str">
        <f>Sheet2!M26</f>
        <v>ADD</v>
      </c>
      <c r="L25" s="54" t="s">
        <v>76</v>
      </c>
      <c r="M25" s="54"/>
      <c r="N25" s="54"/>
    </row>
    <row r="26" spans="1:14" ht="20.100000000000001" customHeight="1" x14ac:dyDescent="0.25">
      <c r="A26" s="24"/>
      <c r="B26" s="87"/>
      <c r="C26" s="13" t="str">
        <f>Sheet2!D27</f>
        <v>Pengadaan Baju Seragam RT/RW</v>
      </c>
      <c r="D26" s="54">
        <f>Sheet2!E27</f>
        <v>18</v>
      </c>
      <c r="E26" s="32"/>
      <c r="F26" s="32"/>
      <c r="G26" s="54" t="s">
        <v>2</v>
      </c>
      <c r="H26" s="53" t="str">
        <f>Sheet2!H27</f>
        <v>76 Orang</v>
      </c>
      <c r="I26" s="53" t="str">
        <f t="shared" si="0"/>
        <v>76 Orang</v>
      </c>
      <c r="J26" s="34">
        <f>Sheet2!L27</f>
        <v>26600000</v>
      </c>
      <c r="K26" s="54" t="str">
        <f>Sheet2!M27</f>
        <v>ADD</v>
      </c>
      <c r="L26" s="54" t="s">
        <v>76</v>
      </c>
      <c r="M26" s="54"/>
      <c r="N26" s="54"/>
    </row>
    <row r="27" spans="1:14" ht="20.100000000000001" customHeight="1" x14ac:dyDescent="0.25">
      <c r="A27" s="24"/>
      <c r="B27" s="87"/>
      <c r="C27" s="13" t="str">
        <f>Sheet2!D28</f>
        <v>Musyawarah Desa</v>
      </c>
      <c r="D27" s="54">
        <f>Sheet2!E28</f>
        <v>18</v>
      </c>
      <c r="E27" s="32"/>
      <c r="F27" s="32"/>
      <c r="G27" s="54" t="s">
        <v>2</v>
      </c>
      <c r="H27" s="53" t="str">
        <f>Sheet2!H28</f>
        <v>6 Keg</v>
      </c>
      <c r="I27" s="53" t="str">
        <f t="shared" si="0"/>
        <v>6 Keg</v>
      </c>
      <c r="J27" s="34">
        <f>Sheet2!L28</f>
        <v>15000000</v>
      </c>
      <c r="K27" s="54" t="str">
        <f>Sheet2!M28</f>
        <v>ADD</v>
      </c>
      <c r="L27" s="54" t="s">
        <v>76</v>
      </c>
      <c r="M27" s="54"/>
      <c r="N27" s="54"/>
    </row>
    <row r="28" spans="1:14" ht="20.100000000000001" customHeight="1" x14ac:dyDescent="0.25">
      <c r="A28" s="24"/>
      <c r="B28" s="87"/>
      <c r="C28" s="13" t="str">
        <f>Sheet2!D29</f>
        <v xml:space="preserve">Rapat koordinasi </v>
      </c>
      <c r="D28" s="54">
        <f>Sheet2!E29</f>
        <v>18</v>
      </c>
      <c r="E28" s="32"/>
      <c r="F28" s="32"/>
      <c r="G28" s="54" t="s">
        <v>2</v>
      </c>
      <c r="H28" s="53" t="str">
        <f>Sheet2!H29</f>
        <v>7 Keg</v>
      </c>
      <c r="I28" s="53" t="str">
        <f t="shared" si="0"/>
        <v>7 Keg</v>
      </c>
      <c r="J28" s="34">
        <f>Sheet2!L29</f>
        <v>7000000</v>
      </c>
      <c r="K28" s="54" t="str">
        <f>Sheet2!M29</f>
        <v>ADD</v>
      </c>
      <c r="L28" s="54" t="s">
        <v>76</v>
      </c>
      <c r="M28" s="54"/>
      <c r="N28" s="54"/>
    </row>
    <row r="29" spans="1:14" ht="20.100000000000001" customHeight="1" x14ac:dyDescent="0.25">
      <c r="A29" s="26"/>
      <c r="B29" s="87"/>
      <c r="C29" s="13" t="str">
        <f>Sheet2!D30</f>
        <v>ATK Kantor Desa</v>
      </c>
      <c r="D29" s="54">
        <f>Sheet2!E30</f>
        <v>18</v>
      </c>
      <c r="E29" s="32"/>
      <c r="F29" s="32"/>
      <c r="G29" s="54" t="s">
        <v>2</v>
      </c>
      <c r="H29" s="53" t="str">
        <f>Sheet2!H30</f>
        <v>1 Tahun</v>
      </c>
      <c r="I29" s="53" t="str">
        <f t="shared" si="0"/>
        <v>1 Tahun</v>
      </c>
      <c r="J29" s="34">
        <f>Sheet2!L30</f>
        <v>7500000</v>
      </c>
      <c r="K29" s="54" t="str">
        <f>Sheet2!M30</f>
        <v>ADD</v>
      </c>
      <c r="L29" s="54" t="s">
        <v>76</v>
      </c>
      <c r="M29" s="54"/>
      <c r="N29" s="54"/>
    </row>
    <row r="30" spans="1:14" ht="20.100000000000001" customHeight="1" x14ac:dyDescent="0.25">
      <c r="A30" s="26"/>
      <c r="B30" s="87"/>
      <c r="C30" s="13" t="str">
        <f>Sheet2!D31</f>
        <v>Pengadaan Lemari Kantor Desa</v>
      </c>
      <c r="D30" s="54">
        <f>Sheet2!E31</f>
        <v>18</v>
      </c>
      <c r="E30" s="32"/>
      <c r="F30" s="32"/>
      <c r="G30" s="54" t="s">
        <v>2</v>
      </c>
      <c r="H30" s="53" t="str">
        <f>Sheet2!H31</f>
        <v>2 Unit</v>
      </c>
      <c r="I30" s="53" t="str">
        <f t="shared" si="0"/>
        <v>2 Unit</v>
      </c>
      <c r="J30" s="34">
        <f>Sheet2!L31</f>
        <v>10000000</v>
      </c>
      <c r="K30" s="54" t="str">
        <f>Sheet2!M31</f>
        <v>ADD</v>
      </c>
      <c r="L30" s="54" t="s">
        <v>76</v>
      </c>
      <c r="M30" s="54"/>
      <c r="N30" s="54"/>
    </row>
    <row r="31" spans="1:14" ht="20.100000000000001" customHeight="1" x14ac:dyDescent="0.25">
      <c r="A31" s="26"/>
      <c r="B31" s="87"/>
      <c r="C31" s="13" t="str">
        <f>Sheet2!D32</f>
        <v>Isbath Nikah</v>
      </c>
      <c r="D31" s="54">
        <f>Sheet2!E32</f>
        <v>18</v>
      </c>
      <c r="E31" s="32"/>
      <c r="F31" s="32"/>
      <c r="G31" s="54" t="s">
        <v>2</v>
      </c>
      <c r="H31" s="53" t="str">
        <f>Sheet2!H32</f>
        <v>1 Keg</v>
      </c>
      <c r="I31" s="53" t="str">
        <f t="shared" si="0"/>
        <v>1 Keg</v>
      </c>
      <c r="J31" s="34">
        <f>Sheet2!L32</f>
        <v>5000000</v>
      </c>
      <c r="K31" s="54" t="str">
        <f>Sheet2!M32</f>
        <v>ADD</v>
      </c>
      <c r="L31" s="54" t="s">
        <v>76</v>
      </c>
      <c r="M31" s="54"/>
      <c r="N31" s="54"/>
    </row>
    <row r="32" spans="1:14" ht="20.100000000000001" customHeight="1" x14ac:dyDescent="0.25">
      <c r="A32" s="26"/>
      <c r="B32" s="87"/>
      <c r="C32" s="13" t="str">
        <f>Sheet2!D33</f>
        <v>Pendataan Desa</v>
      </c>
      <c r="D32" s="54">
        <f>Sheet2!E33</f>
        <v>18</v>
      </c>
      <c r="E32" s="32"/>
      <c r="F32" s="32"/>
      <c r="G32" s="54" t="s">
        <v>2</v>
      </c>
      <c r="H32" s="53" t="str">
        <f>Sheet2!H33</f>
        <v>1 Keg</v>
      </c>
      <c r="I32" s="53" t="str">
        <f t="shared" si="0"/>
        <v>1 Keg</v>
      </c>
      <c r="J32" s="34">
        <f>Sheet2!L33</f>
        <v>15000000</v>
      </c>
      <c r="K32" s="54" t="str">
        <f>Sheet2!M33</f>
        <v>DD</v>
      </c>
      <c r="L32" s="54" t="s">
        <v>76</v>
      </c>
      <c r="M32" s="54"/>
      <c r="N32" s="54"/>
    </row>
    <row r="33" spans="1:14" ht="20.100000000000001" customHeight="1" x14ac:dyDescent="0.25">
      <c r="A33" s="26"/>
      <c r="B33" s="87"/>
      <c r="C33" s="13" t="str">
        <f>Sheet2!D34</f>
        <v>Tunjangan Kades dan Perangkat Desa</v>
      </c>
      <c r="D33" s="54">
        <f>Sheet2!E34</f>
        <v>18</v>
      </c>
      <c r="E33" s="32"/>
      <c r="F33" s="32"/>
      <c r="G33" s="54" t="s">
        <v>2</v>
      </c>
      <c r="H33" s="53" t="str">
        <f>Sheet2!H34</f>
        <v>10 Orang</v>
      </c>
      <c r="I33" s="53" t="str">
        <f t="shared" si="0"/>
        <v>10 Orang</v>
      </c>
      <c r="J33" s="34">
        <f>Sheet2!L34</f>
        <v>22539000</v>
      </c>
      <c r="K33" s="54" t="str">
        <f>Sheet2!M34</f>
        <v>PAD</v>
      </c>
      <c r="L33" s="54" t="s">
        <v>76</v>
      </c>
      <c r="M33" s="54"/>
      <c r="N33" s="54"/>
    </row>
    <row r="34" spans="1:14" ht="20.100000000000001" customHeight="1" x14ac:dyDescent="0.25">
      <c r="A34" s="26"/>
      <c r="B34" s="87"/>
      <c r="C34" s="13" t="str">
        <f>Sheet2!D35</f>
        <v>Tambahan Tunjangan BPD</v>
      </c>
      <c r="D34" s="54">
        <f>Sheet2!E35</f>
        <v>18</v>
      </c>
      <c r="E34" s="32"/>
      <c r="F34" s="32"/>
      <c r="G34" s="54" t="s">
        <v>2</v>
      </c>
      <c r="H34" s="53" t="str">
        <f>Sheet2!H35</f>
        <v>9 Orang</v>
      </c>
      <c r="I34" s="53" t="str">
        <f t="shared" si="0"/>
        <v>9 Orang</v>
      </c>
      <c r="J34" s="34">
        <f>Sheet2!L35</f>
        <v>4700000</v>
      </c>
      <c r="K34" s="54" t="str">
        <f>Sheet2!M35</f>
        <v>PAD</v>
      </c>
      <c r="L34" s="54" t="s">
        <v>76</v>
      </c>
      <c r="M34" s="54"/>
      <c r="N34" s="54"/>
    </row>
    <row r="35" spans="1:14" ht="20.100000000000001" customHeight="1" x14ac:dyDescent="0.25">
      <c r="A35" s="26"/>
      <c r="B35" s="87"/>
      <c r="C35" s="13" t="str">
        <f>Sheet2!D36</f>
        <v>Operasional Perjalanan Dinas Kepala Desa</v>
      </c>
      <c r="D35" s="54">
        <f>Sheet2!E36</f>
        <v>18</v>
      </c>
      <c r="E35" s="32"/>
      <c r="F35" s="32"/>
      <c r="G35" s="54" t="s">
        <v>2</v>
      </c>
      <c r="H35" s="53" t="str">
        <f>Sheet2!H36</f>
        <v>2 Keg</v>
      </c>
      <c r="I35" s="53" t="str">
        <f t="shared" si="0"/>
        <v>2 Keg</v>
      </c>
      <c r="J35" s="34">
        <f>Sheet2!L36</f>
        <v>5000000</v>
      </c>
      <c r="K35" s="54" t="str">
        <f>Sheet2!M36</f>
        <v>PAD</v>
      </c>
      <c r="L35" s="54" t="s">
        <v>76</v>
      </c>
      <c r="M35" s="54"/>
      <c r="N35" s="54"/>
    </row>
    <row r="36" spans="1:14" ht="20.100000000000001" customHeight="1" x14ac:dyDescent="0.25">
      <c r="A36" s="26"/>
      <c r="B36" s="88"/>
      <c r="C36" s="13" t="str">
        <f>Sheet2!D37</f>
        <v>Tunjangan petugas kebersihan dan keamanan kantor desa</v>
      </c>
      <c r="D36" s="54">
        <f>Sheet2!E37</f>
        <v>18</v>
      </c>
      <c r="E36" s="32"/>
      <c r="F36" s="32"/>
      <c r="G36" s="54" t="s">
        <v>2</v>
      </c>
      <c r="H36" s="53" t="str">
        <f>Sheet2!H37</f>
        <v>1 Orang</v>
      </c>
      <c r="I36" s="53" t="str">
        <f t="shared" si="0"/>
        <v>1 Orang</v>
      </c>
      <c r="J36" s="34">
        <f>Sheet2!L37</f>
        <v>3000000</v>
      </c>
      <c r="K36" s="54" t="str">
        <f>Sheet2!M37</f>
        <v>PAD</v>
      </c>
      <c r="L36" s="54" t="s">
        <v>76</v>
      </c>
      <c r="M36" s="54"/>
      <c r="N36" s="54"/>
    </row>
    <row r="37" spans="1:14" ht="20.100000000000001" customHeight="1" x14ac:dyDescent="0.25">
      <c r="A37" s="72" t="s">
        <v>45</v>
      </c>
      <c r="B37" s="73"/>
      <c r="C37" s="73"/>
      <c r="D37" s="73"/>
      <c r="E37" s="36"/>
      <c r="F37" s="36"/>
      <c r="G37" s="41"/>
      <c r="H37" s="36"/>
      <c r="I37" s="36"/>
      <c r="J37" s="45">
        <f>SUM(J11:J36)</f>
        <v>743547396</v>
      </c>
      <c r="K37" s="41"/>
      <c r="L37" s="36"/>
      <c r="M37" s="36"/>
      <c r="N37" s="37"/>
    </row>
    <row r="38" spans="1:14" ht="20.100000000000001" customHeight="1" x14ac:dyDescent="0.25">
      <c r="A38" s="14"/>
      <c r="B38" s="86" t="s">
        <v>44</v>
      </c>
      <c r="C38" s="14" t="str">
        <f>Sheet2!D39</f>
        <v>Pengecatan Pendopo Kantor Desa</v>
      </c>
      <c r="D38" s="54">
        <f>Sheet2!E39</f>
        <v>9</v>
      </c>
      <c r="E38" s="14"/>
      <c r="F38" s="14"/>
      <c r="G38" s="39" t="s">
        <v>2</v>
      </c>
      <c r="H38" s="53" t="str">
        <f>Sheet2!H39</f>
        <v>1 Keg</v>
      </c>
      <c r="I38" s="53" t="str">
        <f t="shared" si="0"/>
        <v>1 Keg</v>
      </c>
      <c r="J38" s="34">
        <f>Sheet2!L39</f>
        <v>5000000</v>
      </c>
      <c r="K38" s="54" t="str">
        <f>Sheet2!M39</f>
        <v>ADD</v>
      </c>
      <c r="L38" s="39" t="s">
        <v>76</v>
      </c>
      <c r="M38" s="14"/>
      <c r="N38" s="14"/>
    </row>
    <row r="39" spans="1:14" ht="20.100000000000001" customHeight="1" x14ac:dyDescent="0.25">
      <c r="A39" s="14"/>
      <c r="B39" s="87"/>
      <c r="C39" s="14" t="str">
        <f>Sheet2!D40</f>
        <v>Skat Ruang kerja sekretariat</v>
      </c>
      <c r="D39" s="54">
        <f>Sheet2!E40</f>
        <v>9</v>
      </c>
      <c r="E39" s="14"/>
      <c r="F39" s="14"/>
      <c r="G39" s="54" t="s">
        <v>2</v>
      </c>
      <c r="H39" s="53" t="str">
        <f>Sheet2!H40</f>
        <v>1 Keg</v>
      </c>
      <c r="I39" s="53" t="str">
        <f t="shared" si="0"/>
        <v>1 Keg</v>
      </c>
      <c r="J39" s="34">
        <f>Sheet2!L40</f>
        <v>50000000</v>
      </c>
      <c r="K39" s="54" t="str">
        <f>Sheet2!M40</f>
        <v>ADD</v>
      </c>
      <c r="L39" s="39" t="s">
        <v>76</v>
      </c>
      <c r="M39" s="14"/>
      <c r="N39" s="14"/>
    </row>
    <row r="40" spans="1:14" ht="20.100000000000001" customHeight="1" x14ac:dyDescent="0.25">
      <c r="A40" s="14"/>
      <c r="B40" s="87"/>
      <c r="C40" s="14" t="str">
        <f>Sheet2!D41</f>
        <v>Rehab Pintu dan Jendela Kantor Desa</v>
      </c>
      <c r="D40" s="54">
        <f>Sheet2!E41</f>
        <v>9</v>
      </c>
      <c r="E40" s="14"/>
      <c r="F40" s="14"/>
      <c r="G40" s="54" t="s">
        <v>2</v>
      </c>
      <c r="H40" s="53" t="str">
        <f>Sheet2!H41</f>
        <v>1 Keg</v>
      </c>
      <c r="I40" s="53" t="str">
        <f t="shared" si="0"/>
        <v>1 Keg</v>
      </c>
      <c r="J40" s="34">
        <f>Sheet2!L41</f>
        <v>75000000</v>
      </c>
      <c r="K40" s="54" t="str">
        <f>Sheet2!M41</f>
        <v>ADD</v>
      </c>
      <c r="L40" s="39" t="s">
        <v>76</v>
      </c>
      <c r="M40" s="14"/>
      <c r="N40" s="14"/>
    </row>
    <row r="41" spans="1:14" ht="20.100000000000001" customHeight="1" x14ac:dyDescent="0.25">
      <c r="A41" s="14"/>
      <c r="B41" s="87"/>
      <c r="C41" s="14" t="str">
        <f>Sheet2!D42</f>
        <v>Pemberian PMT Posyandu</v>
      </c>
      <c r="D41" s="54">
        <f>Sheet2!E42</f>
        <v>9</v>
      </c>
      <c r="E41" s="14"/>
      <c r="F41" s="14"/>
      <c r="G41" s="54" t="s">
        <v>2</v>
      </c>
      <c r="H41" s="53" t="str">
        <f>Sheet2!H42</f>
        <v>1 Keg</v>
      </c>
      <c r="I41" s="53" t="str">
        <f t="shared" si="0"/>
        <v>1 Keg</v>
      </c>
      <c r="J41" s="34">
        <f>Sheet2!L42</f>
        <v>9600000</v>
      </c>
      <c r="K41" s="54" t="str">
        <f>Sheet2!M42</f>
        <v>ADD</v>
      </c>
      <c r="L41" s="39" t="s">
        <v>76</v>
      </c>
      <c r="M41" s="14"/>
      <c r="N41" s="14"/>
    </row>
    <row r="42" spans="1:14" ht="20.100000000000001" customHeight="1" x14ac:dyDescent="0.25">
      <c r="A42" s="14"/>
      <c r="B42" s="87"/>
      <c r="C42" s="14" t="str">
        <f>Sheet2!D43</f>
        <v>Kegiatan Germas</v>
      </c>
      <c r="D42" s="54">
        <f>Sheet2!E43</f>
        <v>9</v>
      </c>
      <c r="E42" s="14"/>
      <c r="F42" s="14"/>
      <c r="G42" s="54" t="s">
        <v>2</v>
      </c>
      <c r="H42" s="53" t="str">
        <f>Sheet2!H43</f>
        <v>1 Keg</v>
      </c>
      <c r="I42" s="53" t="str">
        <f t="shared" si="0"/>
        <v>1 Keg</v>
      </c>
      <c r="J42" s="34">
        <f>Sheet2!L43</f>
        <v>6000000</v>
      </c>
      <c r="K42" s="54" t="str">
        <f>Sheet2!M43</f>
        <v>ADD</v>
      </c>
      <c r="L42" s="39" t="s">
        <v>76</v>
      </c>
      <c r="M42" s="14"/>
      <c r="N42" s="14"/>
    </row>
    <row r="43" spans="1:14" ht="20.100000000000001" customHeight="1" x14ac:dyDescent="0.25">
      <c r="A43" s="14"/>
      <c r="B43" s="87"/>
      <c r="C43" s="14" t="str">
        <f>Sheet2!D44</f>
        <v>Pembangunan Rumah Layak Huni</v>
      </c>
      <c r="D43" s="54">
        <f>Sheet2!E44</f>
        <v>9</v>
      </c>
      <c r="E43" s="14"/>
      <c r="F43" s="14"/>
      <c r="G43" s="54" t="s">
        <v>2</v>
      </c>
      <c r="H43" s="53" t="str">
        <f>Sheet2!H44</f>
        <v>1 Keg</v>
      </c>
      <c r="I43" s="53" t="str">
        <f t="shared" si="0"/>
        <v>1 Keg</v>
      </c>
      <c r="J43" s="34">
        <f>Sheet2!L44</f>
        <v>6000000</v>
      </c>
      <c r="K43" s="54" t="str">
        <f>Sheet2!M44</f>
        <v>ADD</v>
      </c>
      <c r="L43" s="39" t="s">
        <v>76</v>
      </c>
      <c r="M43" s="14"/>
      <c r="N43" s="14"/>
    </row>
    <row r="44" spans="1:14" ht="20.100000000000001" customHeight="1" x14ac:dyDescent="0.25">
      <c r="A44" s="14"/>
      <c r="B44" s="87"/>
      <c r="C44" s="14" t="str">
        <f>Sheet2!D45</f>
        <v>Pengelolaan Perpustakaan Milik Desa (Pengadaan Rak dan Buku)</v>
      </c>
      <c r="D44" s="54">
        <f>Sheet2!E45</f>
        <v>9</v>
      </c>
      <c r="E44" s="14"/>
      <c r="F44" s="14"/>
      <c r="G44" s="54" t="s">
        <v>2</v>
      </c>
      <c r="H44" s="53" t="str">
        <f>Sheet2!H45</f>
        <v>1 Keg</v>
      </c>
      <c r="I44" s="53" t="str">
        <f t="shared" si="0"/>
        <v>1 Keg</v>
      </c>
      <c r="J44" s="34">
        <f>Sheet2!L45</f>
        <v>150000000</v>
      </c>
      <c r="K44" s="54" t="str">
        <f>Sheet2!M45</f>
        <v>DD</v>
      </c>
      <c r="L44" s="39" t="s">
        <v>76</v>
      </c>
      <c r="M44" s="14"/>
      <c r="N44" s="14"/>
    </row>
    <row r="45" spans="1:14" ht="20.100000000000001" customHeight="1" x14ac:dyDescent="0.25">
      <c r="A45" s="14"/>
      <c r="B45" s="87"/>
      <c r="C45" s="14" t="str">
        <f>Sheet2!D46</f>
        <v>Pembangunan Jalan Usaha Tani</v>
      </c>
      <c r="D45" s="54">
        <f>Sheet2!E46</f>
        <v>9</v>
      </c>
      <c r="E45" s="14"/>
      <c r="F45" s="14"/>
      <c r="G45" s="54" t="s">
        <v>2</v>
      </c>
      <c r="H45" s="53" t="str">
        <f>Sheet2!H46</f>
        <v>2 Keg</v>
      </c>
      <c r="I45" s="53" t="str">
        <f t="shared" si="0"/>
        <v>2 Keg</v>
      </c>
      <c r="J45" s="34">
        <f>Sheet2!L46</f>
        <v>360000000</v>
      </c>
      <c r="K45" s="54" t="str">
        <f>Sheet2!M46</f>
        <v>DD</v>
      </c>
      <c r="L45" s="39" t="s">
        <v>76</v>
      </c>
      <c r="M45" s="14"/>
      <c r="N45" s="14"/>
    </row>
    <row r="46" spans="1:14" ht="20.100000000000001" customHeight="1" x14ac:dyDescent="0.25">
      <c r="A46" s="14"/>
      <c r="B46" s="87"/>
      <c r="C46" s="14" t="str">
        <f>Sheet2!D47</f>
        <v>Penyelenggaraan Konvergensi Stunting</v>
      </c>
      <c r="D46" s="54">
        <f>Sheet2!E47</f>
        <v>9</v>
      </c>
      <c r="E46" s="14"/>
      <c r="F46" s="14"/>
      <c r="G46" s="54" t="s">
        <v>2</v>
      </c>
      <c r="H46" s="53" t="str">
        <f>Sheet2!H47</f>
        <v>1 Keg</v>
      </c>
      <c r="I46" s="53" t="str">
        <f t="shared" si="0"/>
        <v>1 Keg</v>
      </c>
      <c r="J46" s="34">
        <f>Sheet2!L47</f>
        <v>65000000</v>
      </c>
      <c r="K46" s="54" t="str">
        <f>Sheet2!M47</f>
        <v>DD</v>
      </c>
      <c r="L46" s="39" t="s">
        <v>76</v>
      </c>
      <c r="M46" s="14"/>
      <c r="N46" s="14"/>
    </row>
    <row r="47" spans="1:14" ht="20.100000000000001" customHeight="1" x14ac:dyDescent="0.25">
      <c r="A47" s="14"/>
      <c r="B47" s="87"/>
      <c r="C47" s="14" t="str">
        <f>Sheet2!D48</f>
        <v>Penyelenggaraan Kegiatan RDS Posyandu dan Polindes</v>
      </c>
      <c r="D47" s="54">
        <f>Sheet2!E48</f>
        <v>9</v>
      </c>
      <c r="E47" s="14"/>
      <c r="F47" s="14"/>
      <c r="G47" s="54" t="s">
        <v>2</v>
      </c>
      <c r="H47" s="53" t="str">
        <f>Sheet2!H48</f>
        <v>1 Keg</v>
      </c>
      <c r="I47" s="53" t="str">
        <f t="shared" si="0"/>
        <v>1 Keg</v>
      </c>
      <c r="J47" s="34">
        <f>Sheet2!L48</f>
        <v>35000000</v>
      </c>
      <c r="K47" s="54" t="str">
        <f>Sheet2!M48</f>
        <v>DD</v>
      </c>
      <c r="L47" s="39" t="s">
        <v>76</v>
      </c>
      <c r="M47" s="14"/>
      <c r="N47" s="14"/>
    </row>
    <row r="48" spans="1:14" ht="20.100000000000001" customHeight="1" x14ac:dyDescent="0.25">
      <c r="A48" s="14"/>
      <c r="B48" s="87"/>
      <c r="C48" s="14" t="str">
        <f>Sheet2!D49</f>
        <v>Penanganan Covid - 19</v>
      </c>
      <c r="D48" s="54">
        <f>Sheet2!E49</f>
        <v>9</v>
      </c>
      <c r="E48" s="14"/>
      <c r="F48" s="14"/>
      <c r="G48" s="54" t="s">
        <v>2</v>
      </c>
      <c r="H48" s="53" t="str">
        <f>Sheet2!H49</f>
        <v>1 Keg</v>
      </c>
      <c r="I48" s="53" t="str">
        <f t="shared" si="0"/>
        <v>1 Keg</v>
      </c>
      <c r="J48" s="34">
        <f>Sheet2!L49</f>
        <v>108000000</v>
      </c>
      <c r="K48" s="54" t="str">
        <f>Sheet2!M49</f>
        <v>DD</v>
      </c>
      <c r="L48" s="39" t="s">
        <v>76</v>
      </c>
      <c r="M48" s="14"/>
      <c r="N48" s="14"/>
    </row>
    <row r="49" spans="1:14" ht="20.100000000000001" customHeight="1" x14ac:dyDescent="0.25">
      <c r="A49" s="14"/>
      <c r="B49" s="87"/>
      <c r="C49" s="14" t="str">
        <f>Sheet2!D50</f>
        <v>Padat Karya Tunai Desa ( Pembersihan Saluran Irigasi )</v>
      </c>
      <c r="D49" s="56">
        <f>Sheet2!E50</f>
        <v>9</v>
      </c>
      <c r="E49" s="14"/>
      <c r="F49" s="14"/>
      <c r="G49" s="56" t="s">
        <v>2</v>
      </c>
      <c r="H49" s="55" t="str">
        <f>Sheet2!H50</f>
        <v>1 Keg</v>
      </c>
      <c r="I49" s="55" t="str">
        <f t="shared" si="0"/>
        <v>1 Keg</v>
      </c>
      <c r="J49" s="34">
        <f>Sheet2!L50</f>
        <v>25000000</v>
      </c>
      <c r="K49" s="56" t="str">
        <f>Sheet2!M50</f>
        <v>DD</v>
      </c>
      <c r="L49" s="56" t="s">
        <v>76</v>
      </c>
      <c r="M49" s="14"/>
      <c r="N49" s="14"/>
    </row>
    <row r="50" spans="1:14" ht="20.100000000000001" customHeight="1" x14ac:dyDescent="0.25">
      <c r="A50" s="14"/>
      <c r="B50" s="87"/>
      <c r="C50" s="14" t="str">
        <f>Sheet2!D51</f>
        <v>Penbangunan TPT</v>
      </c>
      <c r="D50" s="56">
        <f>Sheet2!E51</f>
        <v>9</v>
      </c>
      <c r="E50" s="14"/>
      <c r="F50" s="14"/>
      <c r="G50" s="56" t="s">
        <v>2</v>
      </c>
      <c r="H50" s="55" t="str">
        <f>Sheet2!H51</f>
        <v>1 Keg</v>
      </c>
      <c r="I50" s="55" t="str">
        <f t="shared" ref="I50:I51" si="1">H50</f>
        <v>1 Keg</v>
      </c>
      <c r="J50" s="34">
        <f>Sheet2!L51</f>
        <v>67000000</v>
      </c>
      <c r="K50" s="56" t="s">
        <v>188</v>
      </c>
      <c r="L50" s="56" t="s">
        <v>76</v>
      </c>
      <c r="M50" s="14"/>
      <c r="N50" s="14"/>
    </row>
    <row r="51" spans="1:14" ht="20.100000000000001" customHeight="1" x14ac:dyDescent="0.25">
      <c r="A51" s="14"/>
      <c r="B51" s="87"/>
      <c r="C51" s="14" t="str">
        <f>Sheet2!D52</f>
        <v>Pengadaan Gerobak Sampah dan Bak Sampah</v>
      </c>
      <c r="D51" s="56">
        <f>Sheet2!E52</f>
        <v>9</v>
      </c>
      <c r="E51" s="14"/>
      <c r="F51" s="14"/>
      <c r="G51" s="56" t="s">
        <v>2</v>
      </c>
      <c r="H51" s="55" t="str">
        <f>Sheet2!H52</f>
        <v>1 Keg</v>
      </c>
      <c r="I51" s="55" t="str">
        <f t="shared" si="1"/>
        <v>1 Keg</v>
      </c>
      <c r="J51" s="34">
        <f>Sheet2!L52</f>
        <v>13197000</v>
      </c>
      <c r="K51" s="56" t="s">
        <v>188</v>
      </c>
      <c r="L51" s="56" t="s">
        <v>76</v>
      </c>
      <c r="M51" s="14"/>
      <c r="N51" s="14"/>
    </row>
    <row r="52" spans="1:14" ht="20.100000000000001" customHeight="1" x14ac:dyDescent="0.25">
      <c r="A52" s="14"/>
      <c r="B52" s="87"/>
      <c r="C52" s="14" t="s">
        <v>193</v>
      </c>
      <c r="D52" s="64">
        <v>9</v>
      </c>
      <c r="E52" s="14"/>
      <c r="F52" s="14"/>
      <c r="G52" s="64" t="s">
        <v>2</v>
      </c>
      <c r="H52" s="63" t="s">
        <v>192</v>
      </c>
      <c r="I52" s="63" t="s">
        <v>192</v>
      </c>
      <c r="J52" s="34">
        <v>24227000</v>
      </c>
      <c r="K52" s="64" t="s">
        <v>136</v>
      </c>
      <c r="L52" s="64" t="s">
        <v>76</v>
      </c>
      <c r="M52" s="14"/>
      <c r="N52" s="14"/>
    </row>
    <row r="53" spans="1:14" ht="20.100000000000001" customHeight="1" x14ac:dyDescent="0.25">
      <c r="A53" s="14"/>
      <c r="B53" s="87"/>
      <c r="C53" s="14" t="str">
        <f>Sheet2!D53</f>
        <v>Pengadaan PJU</v>
      </c>
      <c r="D53" s="54">
        <f>Sheet2!E53</f>
        <v>9</v>
      </c>
      <c r="E53" s="14"/>
      <c r="F53" s="14"/>
      <c r="G53" s="54" t="s">
        <v>2</v>
      </c>
      <c r="H53" s="53" t="str">
        <f>Sheet2!H53</f>
        <v>20 Unit</v>
      </c>
      <c r="I53" s="53" t="str">
        <f t="shared" si="0"/>
        <v>20 Unit</v>
      </c>
      <c r="J53" s="34">
        <f>Sheet2!L53</f>
        <v>176000000</v>
      </c>
      <c r="K53" s="54" t="str">
        <f>Sheet2!M53</f>
        <v>DD</v>
      </c>
      <c r="L53" s="39" t="s">
        <v>76</v>
      </c>
      <c r="M53" s="14"/>
      <c r="N53" s="14"/>
    </row>
    <row r="54" spans="1:14" ht="20.100000000000001" customHeight="1" x14ac:dyDescent="0.25">
      <c r="A54" s="67" t="s">
        <v>46</v>
      </c>
      <c r="B54" s="68"/>
      <c r="C54" s="68"/>
      <c r="D54" s="68"/>
      <c r="E54" s="68"/>
      <c r="F54" s="68"/>
      <c r="G54" s="46"/>
      <c r="H54" s="46"/>
      <c r="I54" s="46"/>
      <c r="J54" s="48">
        <f>SUM(J38:J53)</f>
        <v>1175024000</v>
      </c>
      <c r="K54" s="46"/>
      <c r="L54" s="46"/>
      <c r="M54" s="46"/>
      <c r="N54" s="47"/>
    </row>
    <row r="55" spans="1:14" ht="20.100000000000001" customHeight="1" x14ac:dyDescent="0.25">
      <c r="A55" s="14"/>
      <c r="B55" s="86" t="s">
        <v>47</v>
      </c>
      <c r="C55" s="25" t="str">
        <f>Sheet2!D55</f>
        <v>Linmas</v>
      </c>
      <c r="D55" s="54">
        <f>Sheet2!E55</f>
        <v>18</v>
      </c>
      <c r="E55" s="14"/>
      <c r="F55" s="14"/>
      <c r="G55" s="40" t="s">
        <v>2</v>
      </c>
      <c r="H55" s="53" t="str">
        <f>Sheet2!H55</f>
        <v>3 Unit</v>
      </c>
      <c r="I55" s="53" t="str">
        <f t="shared" si="0"/>
        <v>3 Unit</v>
      </c>
      <c r="J55" s="34">
        <f>Sheet2!L55</f>
        <v>3000000</v>
      </c>
      <c r="K55" s="54" t="str">
        <f>Sheet2!M55</f>
        <v>ADD</v>
      </c>
      <c r="L55" s="39" t="s">
        <v>76</v>
      </c>
      <c r="M55" s="14"/>
      <c r="N55" s="14"/>
    </row>
    <row r="56" spans="1:14" ht="20.100000000000001" customHeight="1" x14ac:dyDescent="0.25">
      <c r="A56" s="14"/>
      <c r="B56" s="87"/>
      <c r="C56" s="25" t="str">
        <f>Sheet2!D56</f>
        <v>LPMD</v>
      </c>
      <c r="D56" s="54">
        <f>Sheet2!E56</f>
        <v>18</v>
      </c>
      <c r="E56" s="14"/>
      <c r="F56" s="14"/>
      <c r="G56" s="40" t="s">
        <v>2</v>
      </c>
      <c r="H56" s="53" t="str">
        <f>Sheet2!H56</f>
        <v>24 Orang</v>
      </c>
      <c r="I56" s="53" t="str">
        <f t="shared" si="0"/>
        <v>24 Orang</v>
      </c>
      <c r="J56" s="34">
        <f>Sheet2!L56</f>
        <v>4000000</v>
      </c>
      <c r="K56" s="54" t="str">
        <f>Sheet2!M56</f>
        <v>ADD</v>
      </c>
      <c r="L56" s="39" t="s">
        <v>76</v>
      </c>
      <c r="M56" s="14"/>
      <c r="N56" s="14"/>
    </row>
    <row r="57" spans="1:14" ht="20.100000000000001" customHeight="1" x14ac:dyDescent="0.25">
      <c r="A57" s="14"/>
      <c r="B57" s="87"/>
      <c r="C57" s="25" t="str">
        <f>Sheet2!D57</f>
        <v>Karang Taruna</v>
      </c>
      <c r="D57" s="54">
        <f>Sheet2!E57</f>
        <v>18</v>
      </c>
      <c r="E57" s="14"/>
      <c r="F57" s="14"/>
      <c r="G57" s="40" t="s">
        <v>2</v>
      </c>
      <c r="H57" s="53" t="str">
        <f>Sheet2!H57</f>
        <v>1 Paket</v>
      </c>
      <c r="I57" s="53" t="str">
        <f t="shared" si="0"/>
        <v>1 Paket</v>
      </c>
      <c r="J57" s="34">
        <f>Sheet2!L57</f>
        <v>3500000</v>
      </c>
      <c r="K57" s="54" t="str">
        <f>Sheet2!M57</f>
        <v>ADD</v>
      </c>
      <c r="L57" s="39" t="s">
        <v>76</v>
      </c>
      <c r="M57" s="14"/>
      <c r="N57" s="14"/>
    </row>
    <row r="58" spans="1:14" ht="20.100000000000001" customHeight="1" x14ac:dyDescent="0.25">
      <c r="A58" s="14"/>
      <c r="B58" s="87"/>
      <c r="C58" s="25" t="str">
        <f>Sheet2!D58</f>
        <v>PKK</v>
      </c>
      <c r="D58" s="54">
        <f>Sheet2!E58</f>
        <v>16</v>
      </c>
      <c r="E58" s="14"/>
      <c r="F58" s="14"/>
      <c r="G58" s="40" t="s">
        <v>2</v>
      </c>
      <c r="H58" s="53" t="str">
        <f>Sheet2!H58</f>
        <v>30 Paket</v>
      </c>
      <c r="I58" s="53" t="str">
        <f t="shared" si="0"/>
        <v>30 Paket</v>
      </c>
      <c r="J58" s="34">
        <f>Sheet2!L58</f>
        <v>12000000</v>
      </c>
      <c r="K58" s="54" t="str">
        <f>Sheet2!M58</f>
        <v>ADD</v>
      </c>
      <c r="L58" s="39" t="s">
        <v>76</v>
      </c>
      <c r="M58" s="14"/>
      <c r="N58" s="14"/>
    </row>
    <row r="59" spans="1:14" ht="20.100000000000001" customHeight="1" x14ac:dyDescent="0.25">
      <c r="A59" s="14"/>
      <c r="B59" s="87"/>
      <c r="C59" s="25" t="str">
        <f>Sheet2!D59</f>
        <v>Pemberian Paket Sembako Anak Yatim</v>
      </c>
      <c r="D59" s="54">
        <f>Sheet2!E59</f>
        <v>2</v>
      </c>
      <c r="E59" s="14"/>
      <c r="F59" s="14"/>
      <c r="G59" s="40" t="s">
        <v>2</v>
      </c>
      <c r="H59" s="53" t="str">
        <f>Sheet2!H59</f>
        <v>30 Paket</v>
      </c>
      <c r="I59" s="53" t="str">
        <f t="shared" si="0"/>
        <v>30 Paket</v>
      </c>
      <c r="J59" s="34">
        <f>Sheet2!L59</f>
        <v>7500000</v>
      </c>
      <c r="K59" s="54" t="str">
        <f>Sheet2!M59</f>
        <v>PAD</v>
      </c>
      <c r="L59" s="54" t="s">
        <v>76</v>
      </c>
      <c r="M59" s="14"/>
      <c r="N59" s="14"/>
    </row>
    <row r="60" spans="1:14" ht="20.100000000000001" customHeight="1" x14ac:dyDescent="0.25">
      <c r="A60" s="14"/>
      <c r="B60" s="88"/>
      <c r="C60" s="25" t="str">
        <f>Sheet2!D60</f>
        <v>Lomba Desa 17 Agustus 2022</v>
      </c>
      <c r="D60" s="54">
        <f>Sheet2!E60</f>
        <v>16</v>
      </c>
      <c r="E60" s="14"/>
      <c r="F60" s="14"/>
      <c r="G60" s="40" t="s">
        <v>2</v>
      </c>
      <c r="H60" s="53" t="str">
        <f>Sheet2!H60</f>
        <v>1 Paket</v>
      </c>
      <c r="I60" s="53" t="str">
        <f t="shared" si="0"/>
        <v>1 Paket</v>
      </c>
      <c r="J60" s="34">
        <f>Sheet2!L60</f>
        <v>5000000</v>
      </c>
      <c r="K60" s="54" t="str">
        <f>Sheet2!M60</f>
        <v>PAD</v>
      </c>
      <c r="L60" s="39" t="s">
        <v>76</v>
      </c>
      <c r="M60" s="14"/>
      <c r="N60" s="14"/>
    </row>
    <row r="61" spans="1:14" ht="20.100000000000001" customHeight="1" x14ac:dyDescent="0.25">
      <c r="A61" s="67" t="s">
        <v>48</v>
      </c>
      <c r="B61" s="68"/>
      <c r="C61" s="68"/>
      <c r="D61" s="68"/>
      <c r="E61" s="68"/>
      <c r="F61" s="68"/>
      <c r="G61" s="46"/>
      <c r="H61" s="46"/>
      <c r="I61" s="46"/>
      <c r="J61" s="48">
        <f>SUM(J55:J60)</f>
        <v>35000000</v>
      </c>
      <c r="K61" s="46"/>
      <c r="L61" s="46"/>
      <c r="M61" s="46"/>
      <c r="N61" s="47"/>
    </row>
    <row r="62" spans="1:14" ht="20.100000000000001" customHeight="1" x14ac:dyDescent="0.25">
      <c r="A62" s="14"/>
      <c r="B62" s="86" t="s">
        <v>19</v>
      </c>
      <c r="C62" s="25" t="str">
        <f>Sheet2!D62</f>
        <v>Pembinaan Perangkat Desa dan Staf</v>
      </c>
      <c r="D62" s="54">
        <f>Sheet2!E62</f>
        <v>18</v>
      </c>
      <c r="E62" s="14"/>
      <c r="F62" s="14"/>
      <c r="G62" s="40" t="s">
        <v>2</v>
      </c>
      <c r="H62" s="53" t="str">
        <f>Sheet2!H62</f>
        <v>1 Keg</v>
      </c>
      <c r="I62" s="53" t="str">
        <f t="shared" si="0"/>
        <v>1 Keg</v>
      </c>
      <c r="J62" s="34">
        <f>Sheet2!L62</f>
        <v>5000000</v>
      </c>
      <c r="K62" s="54" t="str">
        <f>Sheet2!M62</f>
        <v>PAD</v>
      </c>
      <c r="L62" s="39" t="s">
        <v>76</v>
      </c>
      <c r="M62" s="14"/>
      <c r="N62" s="14"/>
    </row>
    <row r="63" spans="1:14" ht="20.100000000000001" customHeight="1" x14ac:dyDescent="0.25">
      <c r="A63" s="14"/>
      <c r="B63" s="87"/>
      <c r="C63" s="25" t="str">
        <f>Sheet2!D63</f>
        <v>Pembinaan LINMAS</v>
      </c>
      <c r="D63" s="54">
        <f>Sheet2!E63</f>
        <v>18</v>
      </c>
      <c r="E63" s="14"/>
      <c r="F63" s="14"/>
      <c r="G63" s="40" t="s">
        <v>2</v>
      </c>
      <c r="H63" s="53" t="str">
        <f>Sheet2!H63</f>
        <v>1 Keg</v>
      </c>
      <c r="I63" s="53" t="str">
        <f t="shared" si="0"/>
        <v>1 Keg</v>
      </c>
      <c r="J63" s="34">
        <f>Sheet2!L63</f>
        <v>5000000</v>
      </c>
      <c r="K63" s="54" t="str">
        <f>Sheet2!M63</f>
        <v>PAD</v>
      </c>
      <c r="L63" s="54" t="s">
        <v>76</v>
      </c>
      <c r="M63" s="14"/>
      <c r="N63" s="14"/>
    </row>
    <row r="64" spans="1:14" ht="20.100000000000001" customHeight="1" x14ac:dyDescent="0.25">
      <c r="A64" s="14"/>
      <c r="B64" s="88"/>
      <c r="C64" s="25" t="str">
        <f>Sheet2!D64</f>
        <v>Pembinaan BPD</v>
      </c>
      <c r="D64" s="54">
        <f>Sheet2!E64</f>
        <v>18</v>
      </c>
      <c r="E64" s="14"/>
      <c r="F64" s="14"/>
      <c r="G64" s="40" t="s">
        <v>2</v>
      </c>
      <c r="H64" s="53" t="str">
        <f>Sheet2!H64</f>
        <v>1 Keg</v>
      </c>
      <c r="I64" s="53" t="str">
        <f t="shared" si="0"/>
        <v>1 Keg</v>
      </c>
      <c r="J64" s="34">
        <f>Sheet2!L64</f>
        <v>5000000</v>
      </c>
      <c r="K64" s="54" t="str">
        <f>Sheet2!M64</f>
        <v>PAD</v>
      </c>
      <c r="L64" s="39" t="s">
        <v>76</v>
      </c>
      <c r="M64" s="14"/>
      <c r="N64" s="14"/>
    </row>
    <row r="65" spans="1:14" ht="14.25" customHeight="1" x14ac:dyDescent="0.25">
      <c r="A65" s="81" t="s">
        <v>49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3"/>
    </row>
    <row r="66" spans="1:14" ht="20.100000000000001" customHeight="1" x14ac:dyDescent="0.25">
      <c r="A66" s="30"/>
      <c r="B66" s="89" t="s">
        <v>20</v>
      </c>
      <c r="C66" s="25" t="str">
        <f>Sheet2!D66</f>
        <v>Pemberian BLT DD Tahun 2022</v>
      </c>
      <c r="D66" s="54">
        <f>Sheet2!E66</f>
        <v>1</v>
      </c>
      <c r="E66" s="30"/>
      <c r="F66" s="30"/>
      <c r="G66" s="40" t="s">
        <v>2</v>
      </c>
      <c r="H66" s="53" t="s">
        <v>191</v>
      </c>
      <c r="I66" s="53" t="str">
        <f t="shared" si="0"/>
        <v>161 KPM</v>
      </c>
      <c r="J66" s="34">
        <v>579600000</v>
      </c>
      <c r="K66" s="54" t="str">
        <f>Sheet2!M66</f>
        <v>DD</v>
      </c>
      <c r="L66" s="39" t="s">
        <v>76</v>
      </c>
      <c r="M66" s="30"/>
      <c r="N66" s="30"/>
    </row>
    <row r="67" spans="1:14" ht="29.25" customHeight="1" x14ac:dyDescent="0.25">
      <c r="A67" s="30"/>
      <c r="B67" s="90"/>
      <c r="C67" s="25" t="s">
        <v>130</v>
      </c>
      <c r="D67" s="54">
        <f>Sheet2!E67</f>
        <v>3</v>
      </c>
      <c r="E67" s="30"/>
      <c r="F67" s="30"/>
      <c r="G67" s="40" t="s">
        <v>2</v>
      </c>
      <c r="H67" s="53" t="str">
        <f>Sheet2!H67</f>
        <v>1 Keg</v>
      </c>
      <c r="I67" s="53" t="str">
        <f t="shared" si="0"/>
        <v>1 Keg</v>
      </c>
      <c r="J67" s="34">
        <f>Sheet2!L67</f>
        <v>9000000</v>
      </c>
      <c r="K67" s="54" t="str">
        <f>Sheet2!M67</f>
        <v>PAD</v>
      </c>
      <c r="L67" s="39" t="s">
        <v>76</v>
      </c>
      <c r="M67" s="30"/>
      <c r="N67" s="30"/>
    </row>
    <row r="68" spans="1:14" ht="20.100000000000001" customHeight="1" x14ac:dyDescent="0.25">
      <c r="A68" s="67" t="s">
        <v>129</v>
      </c>
      <c r="B68" s="68"/>
      <c r="C68" s="68"/>
      <c r="D68" s="68"/>
      <c r="E68" s="68"/>
      <c r="F68" s="68"/>
      <c r="G68" s="46"/>
      <c r="H68" s="46"/>
      <c r="I68" s="46"/>
      <c r="J68" s="48">
        <f>SUM(J66:J67)</f>
        <v>588600000</v>
      </c>
      <c r="K68" s="46"/>
      <c r="L68" s="46"/>
      <c r="M68" s="46"/>
      <c r="N68" s="47"/>
    </row>
    <row r="69" spans="1:14" ht="29.45" customHeight="1" x14ac:dyDescent="0.25">
      <c r="A69" s="67" t="s">
        <v>79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9"/>
    </row>
    <row r="70" spans="1:14" x14ac:dyDescent="0.25">
      <c r="J70" s="84" t="s">
        <v>194</v>
      </c>
      <c r="K70" s="84"/>
      <c r="L70" s="84"/>
    </row>
    <row r="71" spans="1:14" x14ac:dyDescent="0.25">
      <c r="C71" s="16" t="s">
        <v>22</v>
      </c>
      <c r="J71" s="65" t="s">
        <v>25</v>
      </c>
      <c r="K71" s="65"/>
      <c r="L71" s="65"/>
    </row>
    <row r="72" spans="1:14" x14ac:dyDescent="0.25">
      <c r="C72" s="16" t="s">
        <v>23</v>
      </c>
      <c r="J72" s="65" t="s">
        <v>26</v>
      </c>
      <c r="K72" s="65"/>
      <c r="L72" s="65"/>
    </row>
    <row r="73" spans="1:14" x14ac:dyDescent="0.25">
      <c r="C73" s="16"/>
    </row>
    <row r="74" spans="1:14" x14ac:dyDescent="0.25">
      <c r="C74" s="16"/>
    </row>
    <row r="75" spans="1:14" x14ac:dyDescent="0.25">
      <c r="C75" s="16"/>
    </row>
    <row r="76" spans="1:14" x14ac:dyDescent="0.25">
      <c r="C76" s="16" t="s">
        <v>169</v>
      </c>
      <c r="J76" s="65" t="s">
        <v>190</v>
      </c>
      <c r="K76" s="65"/>
      <c r="L76" s="65"/>
    </row>
    <row r="78" spans="1:14" x14ac:dyDescent="0.25">
      <c r="E78" s="33"/>
    </row>
    <row r="79" spans="1:14" x14ac:dyDescent="0.25">
      <c r="E79" s="33"/>
    </row>
    <row r="80" spans="1:14" x14ac:dyDescent="0.25">
      <c r="E80" s="33"/>
    </row>
    <row r="81" spans="5:5" x14ac:dyDescent="0.25">
      <c r="E81" s="33"/>
    </row>
    <row r="82" spans="5:5" x14ac:dyDescent="0.25">
      <c r="E82" s="33"/>
    </row>
  </sheetData>
  <mergeCells count="26">
    <mergeCell ref="B11:B36"/>
    <mergeCell ref="B38:B53"/>
    <mergeCell ref="B55:B60"/>
    <mergeCell ref="B62:B64"/>
    <mergeCell ref="B66:B67"/>
    <mergeCell ref="A2:N2"/>
    <mergeCell ref="A9:A10"/>
    <mergeCell ref="E9:E10"/>
    <mergeCell ref="B9:C9"/>
    <mergeCell ref="D9:D10"/>
    <mergeCell ref="F9:F10"/>
    <mergeCell ref="G9:G10"/>
    <mergeCell ref="H9:H10"/>
    <mergeCell ref="I9:I10"/>
    <mergeCell ref="L9:N9"/>
    <mergeCell ref="J9:K9"/>
    <mergeCell ref="J72:L72"/>
    <mergeCell ref="J76:L76"/>
    <mergeCell ref="A65:N65"/>
    <mergeCell ref="A68:F68"/>
    <mergeCell ref="A37:D37"/>
    <mergeCell ref="A54:F54"/>
    <mergeCell ref="A61:F61"/>
    <mergeCell ref="A69:N69"/>
    <mergeCell ref="J71:L71"/>
    <mergeCell ref="J70:L70"/>
  </mergeCells>
  <pageMargins left="0.6" right="0.70866141732283472" top="0.59" bottom="0.74803149606299213" header="0.31496062992125984" footer="0.31496062992125984"/>
  <pageSetup paperSize="5" scale="6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zoomScale="70" zoomScaleNormal="70" workbookViewId="0">
      <selection activeCell="Q23" sqref="Q23"/>
    </sheetView>
  </sheetViews>
  <sheetFormatPr defaultRowHeight="15" x14ac:dyDescent="0.25"/>
  <cols>
    <col min="1" max="1" width="3.7109375" customWidth="1"/>
    <col min="2" max="2" width="27" customWidth="1"/>
    <col min="3" max="3" width="31.5703125" customWidth="1"/>
    <col min="4" max="4" width="21.7109375" customWidth="1"/>
    <col min="5" max="5" width="12" customWidth="1"/>
    <col min="6" max="6" width="17.28515625" customWidth="1"/>
    <col min="7" max="7" width="11.85546875" customWidth="1"/>
    <col min="8" max="8" width="19.28515625" customWidth="1"/>
    <col min="9" max="9" width="15.140625" customWidth="1"/>
  </cols>
  <sheetData>
    <row r="2" spans="1:9" ht="14.45" x14ac:dyDescent="0.35">
      <c r="A2" s="79" t="s">
        <v>80</v>
      </c>
      <c r="B2" s="79"/>
      <c r="C2" s="79"/>
      <c r="D2" s="79"/>
      <c r="E2" s="79"/>
      <c r="F2" s="79"/>
      <c r="G2" s="79"/>
      <c r="H2" s="79"/>
      <c r="I2" s="79"/>
    </row>
    <row r="4" spans="1:9" x14ac:dyDescent="0.25">
      <c r="A4" s="4" t="s">
        <v>2</v>
      </c>
      <c r="C4" s="4" t="s">
        <v>21</v>
      </c>
    </row>
    <row r="5" spans="1:9" x14ac:dyDescent="0.25">
      <c r="A5" s="4" t="s">
        <v>3</v>
      </c>
      <c r="C5" s="4" t="s">
        <v>21</v>
      </c>
    </row>
    <row r="6" spans="1:9" x14ac:dyDescent="0.25">
      <c r="A6" s="4" t="s">
        <v>4</v>
      </c>
      <c r="C6" s="4" t="s">
        <v>21</v>
      </c>
    </row>
    <row r="7" spans="1:9" x14ac:dyDescent="0.25">
      <c r="A7" s="4" t="s">
        <v>5</v>
      </c>
      <c r="C7" s="4" t="s">
        <v>21</v>
      </c>
    </row>
    <row r="9" spans="1:9" ht="37.5" x14ac:dyDescent="0.35">
      <c r="A9" s="7" t="s">
        <v>87</v>
      </c>
      <c r="B9" s="7" t="s">
        <v>28</v>
      </c>
      <c r="C9" s="7" t="s">
        <v>81</v>
      </c>
      <c r="D9" s="7" t="s">
        <v>33</v>
      </c>
      <c r="E9" s="7" t="s">
        <v>82</v>
      </c>
      <c r="F9" s="7" t="s">
        <v>83</v>
      </c>
      <c r="G9" s="7" t="s">
        <v>84</v>
      </c>
      <c r="H9" s="7" t="s">
        <v>85</v>
      </c>
      <c r="I9" s="7" t="s">
        <v>86</v>
      </c>
    </row>
    <row r="10" spans="1:9" ht="14.45" x14ac:dyDescent="0.35">
      <c r="A10" s="2"/>
      <c r="B10" s="2"/>
      <c r="C10" s="2"/>
      <c r="D10" s="2"/>
      <c r="E10" s="2"/>
      <c r="F10" s="2"/>
      <c r="G10" s="2"/>
      <c r="H10" s="2"/>
      <c r="I10" s="2"/>
    </row>
    <row r="11" spans="1:9" ht="14.45" x14ac:dyDescent="0.35">
      <c r="A11" s="2"/>
      <c r="B11" s="2"/>
      <c r="C11" s="2"/>
      <c r="D11" s="2"/>
      <c r="E11" s="2"/>
      <c r="F11" s="2"/>
      <c r="G11" s="2"/>
      <c r="H11" s="2"/>
      <c r="I11" s="2"/>
    </row>
    <row r="12" spans="1:9" ht="14.45" x14ac:dyDescent="0.35">
      <c r="A12" s="2"/>
      <c r="B12" s="2"/>
      <c r="C12" s="2"/>
      <c r="D12" s="2"/>
      <c r="E12" s="2"/>
      <c r="F12" s="2"/>
      <c r="G12" s="2"/>
      <c r="H12" s="2"/>
      <c r="I12" s="2"/>
    </row>
    <row r="13" spans="1:9" ht="14.45" x14ac:dyDescent="0.35">
      <c r="A13" s="2"/>
      <c r="B13" s="2"/>
      <c r="C13" s="2"/>
      <c r="D13" s="2"/>
      <c r="E13" s="2"/>
      <c r="F13" s="2"/>
      <c r="G13" s="2"/>
      <c r="H13" s="2"/>
      <c r="I13" s="2"/>
    </row>
    <row r="14" spans="1:9" ht="14.45" x14ac:dyDescent="0.35">
      <c r="A14" s="2"/>
      <c r="B14" s="2"/>
      <c r="C14" s="2"/>
      <c r="D14" s="2"/>
      <c r="E14" s="2"/>
      <c r="F14" s="2"/>
      <c r="G14" s="2"/>
      <c r="H14" s="2"/>
      <c r="I14" s="2"/>
    </row>
    <row r="15" spans="1:9" ht="14.45" x14ac:dyDescent="0.35">
      <c r="A15" s="2"/>
      <c r="B15" s="2"/>
      <c r="C15" s="2"/>
      <c r="D15" s="2"/>
      <c r="E15" s="2"/>
      <c r="F15" s="2"/>
      <c r="G15" s="2"/>
      <c r="H15" s="2"/>
      <c r="I15" s="2"/>
    </row>
    <row r="16" spans="1:9" ht="14.45" x14ac:dyDescent="0.35">
      <c r="A16" s="2"/>
      <c r="B16" s="2"/>
      <c r="C16" s="2"/>
      <c r="D16" s="2"/>
      <c r="E16" s="2"/>
      <c r="F16" s="2"/>
      <c r="G16" s="2"/>
      <c r="H16" s="2"/>
      <c r="I16" s="2"/>
    </row>
    <row r="17" spans="1:9" ht="14.45" x14ac:dyDescent="0.35">
      <c r="A17" s="2"/>
      <c r="B17" s="2"/>
      <c r="C17" s="2"/>
      <c r="D17" s="2"/>
      <c r="E17" s="2"/>
      <c r="F17" s="2"/>
      <c r="G17" s="2"/>
      <c r="H17" s="2"/>
      <c r="I17" s="2"/>
    </row>
    <row r="18" spans="1:9" ht="14.45" x14ac:dyDescent="0.35">
      <c r="A18" s="2"/>
      <c r="B18" s="2"/>
      <c r="C18" s="2"/>
      <c r="D18" s="2"/>
      <c r="E18" s="2"/>
      <c r="F18" s="2"/>
      <c r="G18" s="2"/>
      <c r="H18" s="2"/>
      <c r="I18" s="2"/>
    </row>
    <row r="19" spans="1:9" ht="14.45" x14ac:dyDescent="0.35">
      <c r="A19" s="2"/>
      <c r="B19" s="2"/>
      <c r="C19" s="2"/>
      <c r="D19" s="2"/>
      <c r="E19" s="2"/>
      <c r="F19" s="2"/>
      <c r="G19" s="2"/>
      <c r="H19" s="2"/>
      <c r="I19" s="2"/>
    </row>
    <row r="20" spans="1:9" ht="14.45" x14ac:dyDescent="0.35">
      <c r="A20" s="2"/>
      <c r="B20" s="2"/>
      <c r="C20" s="2"/>
      <c r="D20" s="2"/>
      <c r="E20" s="2"/>
      <c r="F20" s="2"/>
      <c r="G20" s="2"/>
      <c r="H20" s="2"/>
      <c r="I20" s="2"/>
    </row>
    <row r="21" spans="1:9" ht="14.45" x14ac:dyDescent="0.35">
      <c r="A21" s="2"/>
      <c r="B21" s="2"/>
      <c r="C21" s="2"/>
      <c r="D21" s="2"/>
      <c r="E21" s="2"/>
      <c r="F21" s="2"/>
      <c r="G21" s="2"/>
      <c r="H21" s="2"/>
      <c r="I21" s="2"/>
    </row>
    <row r="22" spans="1:9" ht="14.45" x14ac:dyDescent="0.35">
      <c r="A22" s="2"/>
      <c r="B22" s="2"/>
      <c r="C22" s="2"/>
      <c r="D22" s="2"/>
      <c r="E22" s="2"/>
      <c r="F22" s="2"/>
      <c r="G22" s="2"/>
      <c r="H22" s="2"/>
      <c r="I22" s="2"/>
    </row>
    <row r="24" spans="1:9" x14ac:dyDescent="0.25">
      <c r="F24" t="s">
        <v>50</v>
      </c>
    </row>
    <row r="25" spans="1:9" ht="14.45" x14ac:dyDescent="0.35">
      <c r="C25" s="1" t="s">
        <v>22</v>
      </c>
      <c r="F25" s="76" t="s">
        <v>25</v>
      </c>
      <c r="G25" s="76"/>
      <c r="H25" s="76"/>
    </row>
    <row r="26" spans="1:9" ht="14.45" x14ac:dyDescent="0.35">
      <c r="C26" s="1" t="s">
        <v>23</v>
      </c>
      <c r="F26" s="76" t="s">
        <v>26</v>
      </c>
      <c r="G26" s="76"/>
      <c r="H26" s="76"/>
    </row>
    <row r="27" spans="1:9" ht="14.45" x14ac:dyDescent="0.35">
      <c r="C27" s="1"/>
    </row>
    <row r="28" spans="1:9" ht="14.45" x14ac:dyDescent="0.35">
      <c r="C28" s="1"/>
    </row>
    <row r="29" spans="1:9" ht="14.45" x14ac:dyDescent="0.35">
      <c r="C29" s="1"/>
    </row>
    <row r="30" spans="1:9" x14ac:dyDescent="0.25">
      <c r="C30" s="1" t="s">
        <v>24</v>
      </c>
      <c r="F30" s="76" t="s">
        <v>24</v>
      </c>
      <c r="G30" s="76"/>
      <c r="H30" s="76"/>
    </row>
  </sheetData>
  <mergeCells count="4">
    <mergeCell ref="A2:I2"/>
    <mergeCell ref="F25:H25"/>
    <mergeCell ref="F26:H26"/>
    <mergeCell ref="F30:H30"/>
  </mergeCells>
  <pageMargins left="0.70866141732283472" right="0.70866141732283472" top="0.74803149606299213" bottom="0.74803149606299213" header="0.31496062992125984" footer="0.31496062992125984"/>
  <pageSetup paperSize="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"/>
  <sheetViews>
    <sheetView workbookViewId="0">
      <selection activeCell="D15" sqref="D15"/>
    </sheetView>
  </sheetViews>
  <sheetFormatPr defaultColWidth="8.7109375" defaultRowHeight="16.5" x14ac:dyDescent="0.3"/>
  <cols>
    <col min="1" max="1" width="4.85546875" style="27" customWidth="1"/>
    <col min="2" max="2" width="10.140625" style="27" bestFit="1" customWidth="1"/>
    <col min="3" max="3" width="52.42578125" style="27" customWidth="1"/>
    <col min="4" max="4" width="8.7109375" style="27"/>
    <col min="5" max="5" width="11.140625" style="27" bestFit="1" customWidth="1"/>
    <col min="6" max="6" width="45.42578125" style="27" bestFit="1" customWidth="1"/>
    <col min="7" max="7" width="8.7109375" style="27"/>
    <col min="8" max="8" width="11.140625" style="27" bestFit="1" customWidth="1"/>
    <col min="9" max="9" width="49.85546875" style="27" bestFit="1" customWidth="1"/>
    <col min="10" max="16384" width="8.7109375" style="27"/>
  </cols>
  <sheetData>
    <row r="1" spans="2:3" x14ac:dyDescent="0.35">
      <c r="B1" s="31" t="s">
        <v>125</v>
      </c>
      <c r="C1" s="28" t="s">
        <v>126</v>
      </c>
    </row>
    <row r="2" spans="2:3" x14ac:dyDescent="0.35">
      <c r="B2" s="28">
        <v>1</v>
      </c>
      <c r="C2" s="27" t="s">
        <v>107</v>
      </c>
    </row>
    <row r="3" spans="2:3" x14ac:dyDescent="0.35">
      <c r="B3" s="28">
        <v>2</v>
      </c>
      <c r="C3" s="27" t="s">
        <v>110</v>
      </c>
    </row>
    <row r="4" spans="2:3" x14ac:dyDescent="0.35">
      <c r="B4" s="28">
        <v>3</v>
      </c>
      <c r="C4" s="27" t="s">
        <v>113</v>
      </c>
    </row>
    <row r="5" spans="2:3" x14ac:dyDescent="0.35">
      <c r="B5" s="28">
        <v>4</v>
      </c>
      <c r="C5" s="27" t="s">
        <v>116</v>
      </c>
    </row>
    <row r="6" spans="2:3" x14ac:dyDescent="0.35">
      <c r="B6" s="28">
        <v>5</v>
      </c>
      <c r="C6" s="27" t="s">
        <v>119</v>
      </c>
    </row>
    <row r="7" spans="2:3" x14ac:dyDescent="0.35">
      <c r="B7" s="28">
        <v>6</v>
      </c>
      <c r="C7" s="27" t="s">
        <v>122</v>
      </c>
    </row>
    <row r="8" spans="2:3" x14ac:dyDescent="0.35">
      <c r="B8" s="28">
        <v>7</v>
      </c>
      <c r="C8" s="27" t="s">
        <v>108</v>
      </c>
    </row>
    <row r="9" spans="2:3" x14ac:dyDescent="0.35">
      <c r="B9" s="28">
        <v>8</v>
      </c>
      <c r="C9" s="27" t="s">
        <v>111</v>
      </c>
    </row>
    <row r="10" spans="2:3" x14ac:dyDescent="0.35">
      <c r="B10" s="28">
        <v>9</v>
      </c>
      <c r="C10" s="27" t="s">
        <v>114</v>
      </c>
    </row>
    <row r="11" spans="2:3" x14ac:dyDescent="0.35">
      <c r="B11" s="28">
        <v>10</v>
      </c>
      <c r="C11" s="27" t="s">
        <v>117</v>
      </c>
    </row>
    <row r="12" spans="2:3" x14ac:dyDescent="0.35">
      <c r="B12" s="28">
        <v>11</v>
      </c>
      <c r="C12" s="27" t="s">
        <v>120</v>
      </c>
    </row>
    <row r="13" spans="2:3" x14ac:dyDescent="0.35">
      <c r="B13" s="28">
        <v>12</v>
      </c>
      <c r="C13" s="27" t="s">
        <v>123</v>
      </c>
    </row>
    <row r="14" spans="2:3" x14ac:dyDescent="0.35">
      <c r="B14" s="28">
        <v>13</v>
      </c>
      <c r="C14" s="27" t="s">
        <v>109</v>
      </c>
    </row>
    <row r="15" spans="2:3" x14ac:dyDescent="0.35">
      <c r="B15" s="28">
        <v>14</v>
      </c>
      <c r="C15" s="27" t="s">
        <v>112</v>
      </c>
    </row>
    <row r="16" spans="2:3" x14ac:dyDescent="0.35">
      <c r="B16" s="28">
        <v>15</v>
      </c>
      <c r="C16" s="27" t="s">
        <v>115</v>
      </c>
    </row>
    <row r="17" spans="2:3" x14ac:dyDescent="0.35">
      <c r="B17" s="28">
        <v>16</v>
      </c>
      <c r="C17" s="27" t="s">
        <v>118</v>
      </c>
    </row>
    <row r="18" spans="2:3" x14ac:dyDescent="0.35">
      <c r="B18" s="28">
        <v>17</v>
      </c>
      <c r="C18" s="27" t="s">
        <v>121</v>
      </c>
    </row>
    <row r="19" spans="2:3" x14ac:dyDescent="0.35">
      <c r="B19" s="28">
        <v>18</v>
      </c>
      <c r="C19" s="27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DU RKP</vt:lpstr>
      <vt:lpstr>Ket SDGs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cp:lastPrinted>2022-03-25T08:00:42Z</cp:lastPrinted>
  <dcterms:created xsi:type="dcterms:W3CDTF">2021-09-21T07:03:34Z</dcterms:created>
  <dcterms:modified xsi:type="dcterms:W3CDTF">2022-03-25T08:02:00Z</dcterms:modified>
</cp:coreProperties>
</file>